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stile\Desktop\Pubblicazioni Sito Sispi\"/>
    </mc:Choice>
  </mc:AlternateContent>
  <bookViews>
    <workbookView xWindow="0" yWindow="0" windowWidth="23016" windowHeight="9324"/>
  </bookViews>
  <sheets>
    <sheet name="Attivo" sheetId="1" r:id="rId1"/>
    <sheet name="Passivo" sheetId="2" r:id="rId2"/>
    <sheet name="CE" sheetId="3" r:id="rId3"/>
    <sheet name="RF" sheetId="4" r:id="rId4"/>
    <sheet name="Tavola SP" sheetId="5" r:id="rId5"/>
    <sheet name="Tavola CE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a">[1]SALARI!#REF!</definedName>
    <definedName name="AEROVIAGGI">#REF!</definedName>
    <definedName name="annoc">#REF!</definedName>
    <definedName name="ar">[2]SPA!$B$42:$I$81</definedName>
    <definedName name="ARA">#REF!</definedName>
    <definedName name="area">#REF!</definedName>
    <definedName name="_xlnm.Print_Area" localSheetId="0">Attivo!$A$1:$H$103</definedName>
    <definedName name="_xlnm.Print_Area" localSheetId="2">CE!$A$1:$G$96</definedName>
    <definedName name="_xlnm.Print_Area" localSheetId="1">Passivo!$A$1:$H$68</definedName>
    <definedName name="_xlnm.Print_Area" localSheetId="3">RF!$A$1:$F$83</definedName>
    <definedName name="_xlnm.Print_Area" localSheetId="5">'Tavola CE'!$A$1:$K$31</definedName>
    <definedName name="_xlnm.Print_Area" localSheetId="4">'Tavola SP'!$A$1:$K$47</definedName>
    <definedName name="_xlnm.Print_Area">#REF!</definedName>
    <definedName name="Area_stampa1">#REF!</definedName>
    <definedName name="Area_stampa10">[2]CE!$B$98:$I$123</definedName>
    <definedName name="Area_stampa11">[2]SPP!$B$47:$I$90</definedName>
    <definedName name="Area_stampa12">[2]SPP!$B$91:$I$107</definedName>
    <definedName name="Area_stampa13">[2]SPA!$B$82:$I$120</definedName>
    <definedName name="area_stampa1bis">[2]SPA!$B$1:$I$41</definedName>
    <definedName name="Area_stampa1f">#REF!</definedName>
    <definedName name="Area_stampa2f">#REF!</definedName>
    <definedName name="Area_stampa2qter">#REF!</definedName>
    <definedName name="Area_stampa2ter">#REF!</definedName>
    <definedName name="Area_stampa3f">#REF!</definedName>
    <definedName name="Area_stampa4f">#REF!</definedName>
    <definedName name="Area_stampa4ter">[2]SPP!$B$1:$I$50</definedName>
    <definedName name="Area_stampa5f">#REF!</definedName>
    <definedName name="Area_stampa5quater">[2]SPP!$B$51:$I$98</definedName>
    <definedName name="Area_stampa5ter">[2]SPP!$B$55:$I$98</definedName>
    <definedName name="Area_stampa6bis">[2]SPP!$B$109:$I$117</definedName>
    <definedName name="Area_stampa6f">#REF!</definedName>
    <definedName name="Area_stampa6ter">[2]SPP!$B$100:$I$117</definedName>
    <definedName name="Area_stampa7bis">[2]CE!$B$1:$I$46</definedName>
    <definedName name="Area_stampa7f">#REF!</definedName>
    <definedName name="Area_stampa8bis">[2]CE!$B$47:$I$96</definedName>
    <definedName name="Area_stampa8f">#REF!</definedName>
    <definedName name="Area_stampa9bis">[2]CE!$B$97:$I$123</definedName>
    <definedName name="Area_stampa9f">#REF!</definedName>
    <definedName name="Area_stampa9ter">[2]CE!$B$97:$I$126</definedName>
    <definedName name="area1">#REF!</definedName>
    <definedName name="area2">#REF!</definedName>
    <definedName name="area2bis">#REF!</definedName>
    <definedName name="area3">#REF!</definedName>
    <definedName name="area4">#REF!</definedName>
    <definedName name="area5">#REF!</definedName>
    <definedName name="area6">#REF!</definedName>
    <definedName name="area7">#REF!</definedName>
    <definedName name="bla" hidden="1">#REF!</definedName>
    <definedName name="CIAO">#REF!</definedName>
    <definedName name="_xlnm.Database">#REF!</definedName>
    <definedName name="DSS">#REF!</definedName>
    <definedName name="Durata_in_anni">#REF!</definedName>
    <definedName name="e">#REF!</definedName>
    <definedName name="EGRA">#REF!</definedName>
    <definedName name="ERRESTAR">#REF!</definedName>
    <definedName name="Excel_BuiltIn__FilterDatabase_1">[3]SALARI!#REF!</definedName>
    <definedName name="Excel_BuiltIn__FilterDatabase_2">[3]PROGETTO!#REF!</definedName>
    <definedName name="FINGIAT">#REF!</definedName>
    <definedName name="FINGIATS.p.A.">#REF!</definedName>
    <definedName name="immobili">#REF!</definedName>
    <definedName name="ImponibileG">#REF!</definedName>
    <definedName name="ImponibileS">#REF!</definedName>
    <definedName name="KALON">#REF!</definedName>
    <definedName name="libertà">#REF!</definedName>
    <definedName name="NO" hidden="1">#REF!</definedName>
    <definedName name="Nomesocieta">[4]Inutilizzato!$A$2</definedName>
    <definedName name="NON" hidden="1">#REF!</definedName>
    <definedName name="Pagam_per_anno">#REF!</definedName>
    <definedName name="prova">#REF!</definedName>
    <definedName name="R.STAR">#REF!</definedName>
    <definedName name="RIOLO">#REF!</definedName>
    <definedName name="Tasso_inter_annuale">#REF!</definedName>
    <definedName name="UTILE">#REF!</definedName>
    <definedName name="UtileCE">#REF!</definedName>
    <definedName name="VBAdvanced.VB_Branch_Example" localSheetId="2">CE!VBAdvanced.VB_Branch_Example</definedName>
    <definedName name="VBAdvanced.VB_Branch_Example" localSheetId="1">Passivo!VBAdvanced.VB_Branch_Example</definedName>
    <definedName name="VBAdvanced.VB_Branch_Example" localSheetId="3">RF!VBAdvanced.VB_Branch_Example</definedName>
    <definedName name="VBAdvanced.VB_Branch_Example" localSheetId="5">'Tavola CE'!VBAdvanced.VB_Branch_Example</definedName>
    <definedName name="VBAdvanced.VB_Branch_Example" localSheetId="4">'Tavola SP'!VBAdvanced.VB_Branch_Example</definedName>
    <definedName name="VBAdvanced.VB_Branch_Example">[0]!VBAdvanced.VB_Branch_Example</definedName>
    <definedName name="VBAdvanced.VB_GetWindowsDirectory" localSheetId="2">CE!VBAdvanced.VB_GetWindowsDirectory</definedName>
    <definedName name="VBAdvanced.VB_GetWindowsDirectory" localSheetId="1">Passivo!VBAdvanced.VB_GetWindowsDirectory</definedName>
    <definedName name="VBAdvanced.VB_GetWindowsDirectory" localSheetId="3">RF!VBAdvanced.VB_GetWindowsDirectory</definedName>
    <definedName name="VBAdvanced.VB_GetWindowsDirectory" localSheetId="5">'Tavola CE'!VBAdvanced.VB_GetWindowsDirectory</definedName>
    <definedName name="VBAdvanced.VB_GetWindowsDirectory" localSheetId="4">'Tavola SP'!VBAdvanced.VB_GetWindowsDirectory</definedName>
    <definedName name="VBAdvanced.VB_GetWindowsDirectory">[0]!VBAdvanced.VB_GetWindowsDirectory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6" l="1"/>
  <c r="K24" i="6" s="1"/>
  <c r="J20" i="6"/>
  <c r="H18" i="6"/>
  <c r="J18" i="6"/>
  <c r="K18" i="6" s="1"/>
  <c r="J14" i="6"/>
  <c r="K14" i="6" s="1"/>
  <c r="H10" i="6"/>
  <c r="D7" i="6"/>
  <c r="E20" i="6" s="1"/>
  <c r="G7" i="6"/>
  <c r="J5" i="6"/>
  <c r="J4" i="6"/>
  <c r="K4" i="6" s="1"/>
  <c r="G2" i="6"/>
  <c r="D2" i="6"/>
  <c r="G42" i="5"/>
  <c r="D42" i="5"/>
  <c r="G36" i="5"/>
  <c r="D36" i="5"/>
  <c r="J36" i="5" s="1"/>
  <c r="J34" i="5"/>
  <c r="K34" i="5" s="1"/>
  <c r="J32" i="5"/>
  <c r="G30" i="5"/>
  <c r="J28" i="5"/>
  <c r="J26" i="5"/>
  <c r="J22" i="5"/>
  <c r="K22" i="5" s="1"/>
  <c r="J21" i="5"/>
  <c r="K21" i="5" s="1"/>
  <c r="J16" i="5"/>
  <c r="K16" i="5" s="1"/>
  <c r="J12" i="5"/>
  <c r="K12" i="5" s="1"/>
  <c r="D14" i="5"/>
  <c r="G14" i="5"/>
  <c r="J10" i="5"/>
  <c r="K10" i="5" s="1"/>
  <c r="J6" i="5"/>
  <c r="K6" i="5" s="1"/>
  <c r="D8" i="5"/>
  <c r="G8" i="5"/>
  <c r="J4" i="5"/>
  <c r="K4" i="5" s="1"/>
  <c r="G2" i="5"/>
  <c r="D2" i="5"/>
  <c r="F81" i="4"/>
  <c r="D81" i="4"/>
  <c r="F70" i="4"/>
  <c r="D68" i="4"/>
  <c r="F55" i="4"/>
  <c r="D48" i="4"/>
  <c r="D55" i="4"/>
  <c r="F40" i="4"/>
  <c r="F34" i="4"/>
  <c r="F24" i="4"/>
  <c r="F26" i="4" s="1"/>
  <c r="F14" i="4"/>
  <c r="D70" i="4"/>
  <c r="D6" i="4"/>
  <c r="D14" i="4" s="1"/>
  <c r="F4" i="4"/>
  <c r="D4" i="4"/>
  <c r="B2" i="4"/>
  <c r="G78" i="3"/>
  <c r="E78" i="3"/>
  <c r="G71" i="3"/>
  <c r="G69" i="3" s="1"/>
  <c r="E71" i="3"/>
  <c r="E69" i="3"/>
  <c r="G41" i="3"/>
  <c r="E41" i="3"/>
  <c r="E16" i="3"/>
  <c r="G6" i="3"/>
  <c r="E6" i="3"/>
  <c r="G4" i="3"/>
  <c r="E4" i="3"/>
  <c r="B2" i="3"/>
  <c r="G63" i="2"/>
  <c r="E63" i="2"/>
  <c r="G38" i="2"/>
  <c r="G30" i="2" s="1"/>
  <c r="E38" i="2"/>
  <c r="E30" i="2" s="1"/>
  <c r="G28" i="2"/>
  <c r="E28" i="2"/>
  <c r="G21" i="2"/>
  <c r="E21" i="2"/>
  <c r="G8" i="2"/>
  <c r="G65" i="2" s="1"/>
  <c r="E8" i="2"/>
  <c r="G6" i="2"/>
  <c r="E6" i="2"/>
  <c r="B2" i="2"/>
  <c r="G99" i="1"/>
  <c r="E99" i="1"/>
  <c r="E93" i="1"/>
  <c r="G93" i="1"/>
  <c r="G82" i="1"/>
  <c r="E82" i="1"/>
  <c r="G64" i="1"/>
  <c r="E64" i="1"/>
  <c r="G56" i="1"/>
  <c r="E56" i="1"/>
  <c r="G32" i="1"/>
  <c r="G24" i="1"/>
  <c r="E24" i="1"/>
  <c r="G14" i="1"/>
  <c r="E14" i="1"/>
  <c r="G6" i="1"/>
  <c r="E6" i="1"/>
  <c r="B2" i="1"/>
  <c r="H14" i="6" l="1"/>
  <c r="H9" i="6"/>
  <c r="H20" i="6"/>
  <c r="H19" i="6"/>
  <c r="E9" i="6"/>
  <c r="E19" i="6"/>
  <c r="E24" i="6"/>
  <c r="E5" i="6"/>
  <c r="E10" i="6"/>
  <c r="F42" i="4"/>
  <c r="F72" i="4" s="1"/>
  <c r="F75" i="4" s="1"/>
  <c r="G54" i="1"/>
  <c r="E54" i="1"/>
  <c r="G44" i="5"/>
  <c r="G46" i="5" s="1"/>
  <c r="H28" i="6"/>
  <c r="E28" i="6"/>
  <c r="H7" i="6"/>
  <c r="G12" i="6"/>
  <c r="H4" i="6"/>
  <c r="J7" i="6"/>
  <c r="K7" i="6" s="1"/>
  <c r="E7" i="6"/>
  <c r="E14" i="6"/>
  <c r="E18" i="6"/>
  <c r="H24" i="6"/>
  <c r="E4" i="6"/>
  <c r="H5" i="6"/>
  <c r="J9" i="6"/>
  <c r="K9" i="6" s="1"/>
  <c r="D12" i="6"/>
  <c r="J19" i="6"/>
  <c r="J28" i="6"/>
  <c r="K28" i="6" s="1"/>
  <c r="J10" i="6"/>
  <c r="K10" i="6" s="1"/>
  <c r="G19" i="5"/>
  <c r="H14" i="5"/>
  <c r="D44" i="5"/>
  <c r="D19" i="5"/>
  <c r="D24" i="5" s="1"/>
  <c r="E17" i="5" s="1"/>
  <c r="J14" i="5"/>
  <c r="K14" i="5" s="1"/>
  <c r="J8" i="5"/>
  <c r="K8" i="5" s="1"/>
  <c r="J42" i="5"/>
  <c r="K42" i="5" s="1"/>
  <c r="J27" i="5"/>
  <c r="J39" i="5"/>
  <c r="K39" i="5" s="1"/>
  <c r="J17" i="5"/>
  <c r="K17" i="5" s="1"/>
  <c r="D30" i="5"/>
  <c r="E14" i="5" s="1"/>
  <c r="J40" i="5"/>
  <c r="J5" i="5"/>
  <c r="K5" i="5" s="1"/>
  <c r="J11" i="5"/>
  <c r="K11" i="5" s="1"/>
  <c r="D40" i="4"/>
  <c r="D74" i="4"/>
  <c r="D34" i="4"/>
  <c r="D24" i="4"/>
  <c r="D26" i="4" s="1"/>
  <c r="E39" i="3"/>
  <c r="E86" i="3" s="1"/>
  <c r="E93" i="3" s="1"/>
  <c r="G16" i="3"/>
  <c r="G39" i="3" s="1"/>
  <c r="G86" i="3" s="1"/>
  <c r="G93" i="3" s="1"/>
  <c r="E65" i="2"/>
  <c r="G12" i="1"/>
  <c r="G101" i="1" s="1"/>
  <c r="E32" i="1"/>
  <c r="E12" i="1" s="1"/>
  <c r="E101" i="1" s="1"/>
  <c r="D42" i="4" l="1"/>
  <c r="D72" i="4" s="1"/>
  <c r="D75" i="4" s="1"/>
  <c r="H26" i="5"/>
  <c r="H34" i="5"/>
  <c r="H42" i="5"/>
  <c r="H40" i="5"/>
  <c r="H27" i="5"/>
  <c r="H28" i="5"/>
  <c r="H39" i="5"/>
  <c r="H46" i="5"/>
  <c r="H36" i="5"/>
  <c r="H30" i="5"/>
  <c r="H32" i="5"/>
  <c r="H44" i="5"/>
  <c r="E21" i="5"/>
  <c r="E5" i="5"/>
  <c r="H12" i="6"/>
  <c r="G16" i="6"/>
  <c r="E12" i="6"/>
  <c r="D16" i="6"/>
  <c r="J12" i="6"/>
  <c r="K12" i="6" s="1"/>
  <c r="E16" i="5"/>
  <c r="E12" i="5"/>
  <c r="E24" i="5"/>
  <c r="E22" i="5"/>
  <c r="E10" i="5"/>
  <c r="E6" i="5"/>
  <c r="E4" i="5"/>
  <c r="E11" i="5"/>
  <c r="E8" i="5"/>
  <c r="J19" i="5"/>
  <c r="K19" i="5" s="1"/>
  <c r="E19" i="5"/>
  <c r="J44" i="5"/>
  <c r="K44" i="5" s="1"/>
  <c r="D46" i="5"/>
  <c r="E44" i="5" s="1"/>
  <c r="J30" i="5"/>
  <c r="K30" i="5" s="1"/>
  <c r="G24" i="5"/>
  <c r="E16" i="6" l="1"/>
  <c r="J16" i="6"/>
  <c r="K16" i="6" s="1"/>
  <c r="D22" i="6"/>
  <c r="H16" i="6"/>
  <c r="G22" i="6"/>
  <c r="J46" i="5"/>
  <c r="K46" i="5" s="1"/>
  <c r="E34" i="5"/>
  <c r="E36" i="5"/>
  <c r="E46" i="5"/>
  <c r="E32" i="5"/>
  <c r="E26" i="5"/>
  <c r="E40" i="5"/>
  <c r="E42" i="5"/>
  <c r="E27" i="5"/>
  <c r="E39" i="5"/>
  <c r="E28" i="5"/>
  <c r="H24" i="5"/>
  <c r="H21" i="5"/>
  <c r="H17" i="5"/>
  <c r="H5" i="5"/>
  <c r="H11" i="5"/>
  <c r="H10" i="5"/>
  <c r="H22" i="5"/>
  <c r="H6" i="5"/>
  <c r="H8" i="5"/>
  <c r="H4" i="5"/>
  <c r="H12" i="5"/>
  <c r="H16" i="5"/>
  <c r="E30" i="5"/>
  <c r="H19" i="5"/>
  <c r="J24" i="5"/>
  <c r="D26" i="6" l="1"/>
  <c r="E22" i="6"/>
  <c r="J22" i="6"/>
  <c r="K22" i="6" s="1"/>
  <c r="H22" i="6"/>
  <c r="G26" i="6"/>
  <c r="K24" i="5"/>
  <c r="H26" i="6" l="1"/>
  <c r="G30" i="6"/>
  <c r="E26" i="6"/>
  <c r="J26" i="6"/>
  <c r="K26" i="6" s="1"/>
  <c r="D30" i="6"/>
  <c r="H30" i="6" l="1"/>
  <c r="E30" i="6"/>
  <c r="J30" i="6"/>
  <c r="K30" i="6" s="1"/>
</calcChain>
</file>

<file path=xl/sharedStrings.xml><?xml version="1.0" encoding="utf-8"?>
<sst xmlns="http://schemas.openxmlformats.org/spreadsheetml/2006/main" count="374" uniqueCount="285">
  <si>
    <t>Stato patrimoniale</t>
  </si>
  <si>
    <t>Attivo</t>
  </si>
  <si>
    <t>A.</t>
  </si>
  <si>
    <t>Crediti verso soci per versamenti ancora dovuti</t>
  </si>
  <si>
    <t xml:space="preserve">   di cui richiamati</t>
  </si>
  <si>
    <t>B.</t>
  </si>
  <si>
    <t>Immobilizzazioni</t>
  </si>
  <si>
    <t>B.I</t>
  </si>
  <si>
    <t>Immobilizzazioni immateriali</t>
  </si>
  <si>
    <t>Costi di impianto e di ampliamento</t>
  </si>
  <si>
    <t>Costi di sviluppo</t>
  </si>
  <si>
    <t>Diritti di brevetto industriale e di utilizzazione delle opere dell'ingegno</t>
  </si>
  <si>
    <t>Concessioni, licenze, marchi e diritti simili</t>
  </si>
  <si>
    <t>Avviamento</t>
  </si>
  <si>
    <t>Immobilizzazioni in corso e acconti</t>
  </si>
  <si>
    <t xml:space="preserve">Altre </t>
  </si>
  <si>
    <t>B.II</t>
  </si>
  <si>
    <t>Immobilizzazioni materiali</t>
  </si>
  <si>
    <t>Terreni e fabbricati</t>
  </si>
  <si>
    <t>Impianti e macchinario</t>
  </si>
  <si>
    <t>Attrezzature industriali e commerciali</t>
  </si>
  <si>
    <t>Altri beni</t>
  </si>
  <si>
    <t>B.III</t>
  </si>
  <si>
    <t>Immobilizzazioni finanziarie</t>
  </si>
  <si>
    <t>Partecipazioni in:</t>
  </si>
  <si>
    <t>a) imprese controllate</t>
  </si>
  <si>
    <t>b) imprese collegate</t>
  </si>
  <si>
    <t>c) imprese controllanti</t>
  </si>
  <si>
    <t>d) imprese sottoposte al controllo delle controllanti</t>
  </si>
  <si>
    <t xml:space="preserve"> </t>
  </si>
  <si>
    <t>d-bis) altre imprese</t>
  </si>
  <si>
    <t>Crediti</t>
  </si>
  <si>
    <t>a) verso imprese controllate</t>
  </si>
  <si>
    <t xml:space="preserve">    di cui entro l'esercizio successivo</t>
  </si>
  <si>
    <t>b) verso imprese collegate</t>
  </si>
  <si>
    <t>c) verso imprese controllanti</t>
  </si>
  <si>
    <t>d) verso imprese sottoposte al controllo delle controllanti</t>
  </si>
  <si>
    <t>d-bis) verso altri</t>
  </si>
  <si>
    <t>Altri titoli</t>
  </si>
  <si>
    <t>Strumenti finanziari derivati attivi</t>
  </si>
  <si>
    <t>C.</t>
  </si>
  <si>
    <t>Attivo circolante</t>
  </si>
  <si>
    <t>C.I</t>
  </si>
  <si>
    <t>Rimanenze</t>
  </si>
  <si>
    <t>Materie prime, sussidiarie e di consumo</t>
  </si>
  <si>
    <t>Prodotti in corso di lavorazione e semilavorati</t>
  </si>
  <si>
    <t>Lavori in corso su ordinazione</t>
  </si>
  <si>
    <t>Prodotti finiti e merci</t>
  </si>
  <si>
    <t>Acconti</t>
  </si>
  <si>
    <t>C.II</t>
  </si>
  <si>
    <t>Verso clienti</t>
  </si>
  <si>
    <t xml:space="preserve">   di cui oltre l'esercizio successivo</t>
  </si>
  <si>
    <t>Verso imprese controllate</t>
  </si>
  <si>
    <t>Verso imprese collegate</t>
  </si>
  <si>
    <t>Verso controllanti</t>
  </si>
  <si>
    <t>Verso imprese sottoposte al controllo delle controllanti</t>
  </si>
  <si>
    <t>5-bis</t>
  </si>
  <si>
    <t>Crediti tributari</t>
  </si>
  <si>
    <t>5-ter</t>
  </si>
  <si>
    <t>Imposte anticipate</t>
  </si>
  <si>
    <t>5-quater</t>
  </si>
  <si>
    <t>Verso altri</t>
  </si>
  <si>
    <t>C.III</t>
  </si>
  <si>
    <t>Attività finanziarie che non costituiscono immobilizzazioni</t>
  </si>
  <si>
    <t>Partecipazioni in imprese controllate</t>
  </si>
  <si>
    <t>Partecipazioni in imprese collegate</t>
  </si>
  <si>
    <t>Partecipazioni in imprese controllanti</t>
  </si>
  <si>
    <t>3-bis</t>
  </si>
  <si>
    <t>Partecipazioni in imprese sottoposte al controllo delle controllanti</t>
  </si>
  <si>
    <t>Altre partecipazioni</t>
  </si>
  <si>
    <t>Attività finanziarie per la gestione accentrata della tesoreria</t>
  </si>
  <si>
    <t>C.IV</t>
  </si>
  <si>
    <t>Disponibilità liquide</t>
  </si>
  <si>
    <t>Depositi bancari e postali</t>
  </si>
  <si>
    <t>Assegni</t>
  </si>
  <si>
    <t>Denaro e valori in cassa</t>
  </si>
  <si>
    <t>D.</t>
  </si>
  <si>
    <t>Ratei e risconti</t>
  </si>
  <si>
    <t>Totale attivo</t>
  </si>
  <si>
    <t>Passivo</t>
  </si>
  <si>
    <t>Patrimonio netto</t>
  </si>
  <si>
    <t>I</t>
  </si>
  <si>
    <t xml:space="preserve">Capitale </t>
  </si>
  <si>
    <t>II</t>
  </si>
  <si>
    <t>Riserva da soprapprezzo delle azioni</t>
  </si>
  <si>
    <t>III</t>
  </si>
  <si>
    <t>Riserve di rivalutazione</t>
  </si>
  <si>
    <t>IV</t>
  </si>
  <si>
    <t>Riserva legale</t>
  </si>
  <si>
    <t>V</t>
  </si>
  <si>
    <t>Riserve statutarie</t>
  </si>
  <si>
    <t>VI</t>
  </si>
  <si>
    <t>Altre riserve</t>
  </si>
  <si>
    <t>VII</t>
  </si>
  <si>
    <t>Riserva per operazioni di copertura dei flussi finanziari attesi</t>
  </si>
  <si>
    <t>VIII</t>
  </si>
  <si>
    <t>Utili (perdite) portati a nuovo</t>
  </si>
  <si>
    <t>IX</t>
  </si>
  <si>
    <t>Utile (perdita) dell'esercizio</t>
  </si>
  <si>
    <t>X</t>
  </si>
  <si>
    <t>Riserva negativa per azioni proprie in portafoglio</t>
  </si>
  <si>
    <t>Fondi per rischi ed oneri</t>
  </si>
  <si>
    <t>Per trattamento di quiescenza e obblighi simili</t>
  </si>
  <si>
    <t>Per imposte, anche differite</t>
  </si>
  <si>
    <t>Strumenti finanziari derivati passivi</t>
  </si>
  <si>
    <t>Altri</t>
  </si>
  <si>
    <t>Trattamento di fine rapporto di lavoro subordinato</t>
  </si>
  <si>
    <t>Debiti</t>
  </si>
  <si>
    <t>Obbligazioni</t>
  </si>
  <si>
    <t>Obbligazioni convertibili</t>
  </si>
  <si>
    <t>Debiti verso soci per finanziamenti</t>
  </si>
  <si>
    <t>Debiti verso banche</t>
  </si>
  <si>
    <t>Debiti verso altri finanziatori</t>
  </si>
  <si>
    <t>Debiti verso fornitori</t>
  </si>
  <si>
    <t>Debiti rappresentati da titoli di credito</t>
  </si>
  <si>
    <t>Debiti verso imprese controllate</t>
  </si>
  <si>
    <t>Debiti verso imprese collegate</t>
  </si>
  <si>
    <t>Debiti verso controllanti</t>
  </si>
  <si>
    <t>11-bis</t>
  </si>
  <si>
    <t>Debiti verso imprese sottoposte al controllo delle controllanti</t>
  </si>
  <si>
    <t>Debiti tributari</t>
  </si>
  <si>
    <t>Debiti verso istituti di previdenza e di sicurezza sociale</t>
  </si>
  <si>
    <t>Altri debiti</t>
  </si>
  <si>
    <t>E.</t>
  </si>
  <si>
    <t>Totale passivo</t>
  </si>
  <si>
    <t>Conto economico</t>
  </si>
  <si>
    <t>Valore della produzione</t>
  </si>
  <si>
    <t>Ricavi delle vendite e delle prestazioni</t>
  </si>
  <si>
    <t>Variazioni delle rimanenze di prodotti in corso</t>
  </si>
  <si>
    <t>di lavorazione, semilavorati e finiti</t>
  </si>
  <si>
    <t>Variazioni dei lavori in corso su ordinazione</t>
  </si>
  <si>
    <t>Incrementi di immobilizzazioni per lavori interni</t>
  </si>
  <si>
    <t>Altri ricavi e proventi</t>
  </si>
  <si>
    <t xml:space="preserve">   di cui contributi in conto esercizio</t>
  </si>
  <si>
    <t>Costi della produzione</t>
  </si>
  <si>
    <t>Per materie prime, sussidiarie, di consumo e merci</t>
  </si>
  <si>
    <t>Per servizi</t>
  </si>
  <si>
    <t>Per godimento beni di terzi</t>
  </si>
  <si>
    <t>Per il personale</t>
  </si>
  <si>
    <t>a) salari e stipendi</t>
  </si>
  <si>
    <t>b) oneri sociali</t>
  </si>
  <si>
    <t>c) trattamento di fine rapporto</t>
  </si>
  <si>
    <t>d) trattamento di quiescenza e simili</t>
  </si>
  <si>
    <t>e) altri costi</t>
  </si>
  <si>
    <t>Ammortamenti e svalutazioni</t>
  </si>
  <si>
    <t>a) ammortamento delle immobilizzazioni immateriali</t>
  </si>
  <si>
    <t>b) ammortamento delle immobilizzazioni materiali</t>
  </si>
  <si>
    <t>c) altre svalutazioni delle immobilizzazioni</t>
  </si>
  <si>
    <t>d) svalutazione dei crediti compresi nell'attivo</t>
  </si>
  <si>
    <t xml:space="preserve">    circolante e delle disponibilità liquide</t>
  </si>
  <si>
    <t>Variazioni delle rimanenze di materie prime, sussidiarie</t>
  </si>
  <si>
    <t>di consumo e merci</t>
  </si>
  <si>
    <t>Accantonamenti per rischi</t>
  </si>
  <si>
    <t>Altri accantonamenti</t>
  </si>
  <si>
    <t>Oneri diversi di gestione</t>
  </si>
  <si>
    <t>Differenza fra valore e costi della produzione</t>
  </si>
  <si>
    <t>Proventi e oneri finanziari</t>
  </si>
  <si>
    <t>Proventi da partecipazioni</t>
  </si>
  <si>
    <t xml:space="preserve">   di cui da imprese controllate</t>
  </si>
  <si>
    <t xml:space="preserve">   di cui da imprese collegate</t>
  </si>
  <si>
    <t xml:space="preserve">   di cui da imprese controllanti</t>
  </si>
  <si>
    <t xml:space="preserve">   di cui da imprese sottoposte al controllo delle controllanti</t>
  </si>
  <si>
    <t>Altri proventi finanziari</t>
  </si>
  <si>
    <t>a) da crediti iscritti nelle immobilizzazioni</t>
  </si>
  <si>
    <t xml:space="preserve">b) da titoli iscritti nelle immobilizzazioni che non </t>
  </si>
  <si>
    <t xml:space="preserve">    costituiscono partecipazioni</t>
  </si>
  <si>
    <t xml:space="preserve">c) da titoli iscritti nell'attivo circolante che non </t>
  </si>
  <si>
    <t>d) proventi diversi dai precedenti</t>
  </si>
  <si>
    <t>Interessi e altri oneri finanziari</t>
  </si>
  <si>
    <t xml:space="preserve">   di cui da controllanti</t>
  </si>
  <si>
    <t>17-bis</t>
  </si>
  <si>
    <t>Utili e perdite su cambi</t>
  </si>
  <si>
    <t>Rettifiche di valore di attività finanziarie</t>
  </si>
  <si>
    <t>Rivalutazioni</t>
  </si>
  <si>
    <t>a) di partecipazioni</t>
  </si>
  <si>
    <t>b) di immobilizzazioni finanziarie che non</t>
  </si>
  <si>
    <t xml:space="preserve">c) di titoli iscritti nell'attivo circolante che non </t>
  </si>
  <si>
    <t>d) di strumenti finanziari derivati</t>
  </si>
  <si>
    <t>Svalutazioni</t>
  </si>
  <si>
    <t>Risultato prima delle imposte</t>
  </si>
  <si>
    <t>Imposte sul reddito dell'esercizio</t>
  </si>
  <si>
    <t xml:space="preserve">   di cui correnti</t>
  </si>
  <si>
    <t xml:space="preserve">   di cui differite/anticipate</t>
  </si>
  <si>
    <t xml:space="preserve">   di cui di anni precedenti</t>
  </si>
  <si>
    <t>Rendiconto finanziario</t>
  </si>
  <si>
    <t>Utile netto dell'esercizio [a]</t>
  </si>
  <si>
    <t>Imposte di competenza</t>
  </si>
  <si>
    <t>Oneri/(Proventi) finanziari di competenza</t>
  </si>
  <si>
    <t>Canoni di leasing</t>
  </si>
  <si>
    <t>(Dividendi) di competenza</t>
  </si>
  <si>
    <t>(Plusvalenze)/Minusvalenze da cessione attività</t>
  </si>
  <si>
    <t>Utile/Perdita dell'esercizio ante imposte, componenti finanziarie, dividendi e plusvalenze/minusvalenze [b]</t>
  </si>
  <si>
    <t>Accantonamenti a fondi per rischi ed oneri</t>
  </si>
  <si>
    <t>Accantonamenti TFR</t>
  </si>
  <si>
    <t xml:space="preserve">Ammortamenti </t>
  </si>
  <si>
    <t>(Contributi in conto impianti)</t>
  </si>
  <si>
    <t>Svalutazioni/(Rivalutazioni)</t>
  </si>
  <si>
    <t>Rettifiche di valore di strumenti finanziari derivati</t>
  </si>
  <si>
    <t>Altri costi/(ricavi) non monetari</t>
  </si>
  <si>
    <t>Rettifiche per elementi non monetari [c]</t>
  </si>
  <si>
    <t>Flusso finanziario ante variazione del CCN [d] = [b] + [c]</t>
  </si>
  <si>
    <t>Variazione rimanenze</t>
  </si>
  <si>
    <t>Variazione crediti commerciali</t>
  </si>
  <si>
    <t>Variazione altre attività operative</t>
  </si>
  <si>
    <t>Variazione debiti commerciali</t>
  </si>
  <si>
    <t>Variazione altre passività operative</t>
  </si>
  <si>
    <t>Variazioni del CCN [e]</t>
  </si>
  <si>
    <t>(Imposte pagate)</t>
  </si>
  <si>
    <t>(Utilizzo fondi per rischi e oneri)</t>
  </si>
  <si>
    <t>(Utilizzo TFR)</t>
  </si>
  <si>
    <t>Totale altri incassi/pagamenti [f]</t>
  </si>
  <si>
    <t>Cash-flow da attività operativa [g] = [d] + [e] + [f]</t>
  </si>
  <si>
    <t xml:space="preserve">(Investimenti) in immobilizzazioni immateriali </t>
  </si>
  <si>
    <t xml:space="preserve">Disinvestimenti in immobilizzazioni immateriali </t>
  </si>
  <si>
    <t xml:space="preserve">(Investimenti) in immobilizzazioni materiali </t>
  </si>
  <si>
    <t xml:space="preserve">Disinvestimenti in immobilizzazioni materiali </t>
  </si>
  <si>
    <t>(Investimenti) in immobilizzazioni finanziarie</t>
  </si>
  <si>
    <t xml:space="preserve">Disinvestimenti in immobilizzazioni finanziarie </t>
  </si>
  <si>
    <t>(Investimenti) in attività finanziarie non immobilizzate</t>
  </si>
  <si>
    <t>Disinvestimenti in attività finanziarie non immobilizzate</t>
  </si>
  <si>
    <t>Acquisizione/Cessione aziende al netto delle disponibilità liquide</t>
  </si>
  <si>
    <t>Proventi finanziari da attività di investimento</t>
  </si>
  <si>
    <t>Cash-flow da attività di investimento [h]</t>
  </si>
  <si>
    <t>Apporto soci (Equity)</t>
  </si>
  <si>
    <t>Accensione finanziamento soci</t>
  </si>
  <si>
    <t>Rimborso finanziamento soci</t>
  </si>
  <si>
    <t>Dividendi pagati</t>
  </si>
  <si>
    <t>Emissione obbligazioni</t>
  </si>
  <si>
    <t>Rimborso obbligazioni</t>
  </si>
  <si>
    <t>Accensione finanziamenti bancari</t>
  </si>
  <si>
    <t>Rimborso finanziamenti bancari</t>
  </si>
  <si>
    <t>Accensione debiti verso società di locazione finanziaria</t>
  </si>
  <si>
    <t>Rimborso debiti verso società di locazione finanziaria</t>
  </si>
  <si>
    <t>Proventi/(Oneri) finanziari da attività di finanziamento</t>
  </si>
  <si>
    <t>Incremento/(Decremento) debiti verso banche a breve</t>
  </si>
  <si>
    <t>Cash-flow da attività di finanziamento [i]</t>
  </si>
  <si>
    <t>Saldo monetario di esercizio [l] = [g] + [h] + [i]</t>
  </si>
  <si>
    <t>Disponibilità liquide all'inizio dell'esercizio</t>
  </si>
  <si>
    <t>Disponibilità liquide alla fine dell'esercizio</t>
  </si>
  <si>
    <t>Giacenze di cassa</t>
  </si>
  <si>
    <t>Disponibilità liquide a vista presso banche</t>
  </si>
  <si>
    <t>Totale disponibilità liquide</t>
  </si>
  <si>
    <t>Tavola di analisi dello stato patrimoniale</t>
  </si>
  <si>
    <t xml:space="preserve"> Δ</t>
  </si>
  <si>
    <t>Attivo immobilizzato</t>
  </si>
  <si>
    <t xml:space="preserve">Rimanenze </t>
  </si>
  <si>
    <t>Crediti commerciali</t>
  </si>
  <si>
    <t>Debiti commerciali</t>
  </si>
  <si>
    <t>CCO</t>
  </si>
  <si>
    <t>Altre attività correnti</t>
  </si>
  <si>
    <t>Altre passività correnti</t>
  </si>
  <si>
    <t>Capitale di esercizio</t>
  </si>
  <si>
    <t xml:space="preserve">Trattamento di fine rapporto </t>
  </si>
  <si>
    <t>Capitale investito netto</t>
  </si>
  <si>
    <t>Capitale sociale</t>
  </si>
  <si>
    <t>Riserve</t>
  </si>
  <si>
    <t>Risultato di esercizio</t>
  </si>
  <si>
    <t>Mezzi propri</t>
  </si>
  <si>
    <t>Debiti verso banche non correnti</t>
  </si>
  <si>
    <t xml:space="preserve">Debiti verso soci per finanziamenti </t>
  </si>
  <si>
    <t xml:space="preserve">Debiti verso obbligazionisti </t>
  </si>
  <si>
    <t>PFN a medio e lungo termine</t>
  </si>
  <si>
    <t>Disponibilità liquide e mezzi equivalenti</t>
  </si>
  <si>
    <t>Debiti verso banche a breve</t>
  </si>
  <si>
    <t>PFN a breve termine</t>
  </si>
  <si>
    <t>PFN complessiva</t>
  </si>
  <si>
    <t>Totale fonti di copertura</t>
  </si>
  <si>
    <t>Tavola di analisi del conto economico</t>
  </si>
  <si>
    <t xml:space="preserve">Ricavi delle vendite e delle prestazioni </t>
  </si>
  <si>
    <t>Variazione dei lavori in corso</t>
  </si>
  <si>
    <t>n.s.</t>
  </si>
  <si>
    <t>Valore della produzione tipica</t>
  </si>
  <si>
    <t>Consumi di materie e servizi esterni</t>
  </si>
  <si>
    <t>Saldo proventi ed oneri diversi</t>
  </si>
  <si>
    <t>Valore aggiunto</t>
  </si>
  <si>
    <t>Costo del personale</t>
  </si>
  <si>
    <t>Margine operativo lordo (EBITDA)</t>
  </si>
  <si>
    <t>Ammortamenti</t>
  </si>
  <si>
    <t>Svalutazione crediti</t>
  </si>
  <si>
    <t>Stanziamenti a fondi rischi ed oneri</t>
  </si>
  <si>
    <t>Risultato operativo lordo (EBIT)</t>
  </si>
  <si>
    <t>Saldo della gestione finanziaria</t>
  </si>
  <si>
    <t>Imposte sul reddito di esercizio</t>
  </si>
  <si>
    <t>F.</t>
  </si>
  <si>
    <t>Risultato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</si>
</sst>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;\(\-#,##0\)"/>
    <numFmt numFmtId="165" formatCode="_-* #,##0_-;\-* #,##0_-;_-* &quot;-&quot;??_-;_-@_-"/>
    <numFmt numFmtId="166" formatCode="#,##0;\(#,##0\)"/>
    <numFmt numFmtId="167" formatCode="#,##0_);\(#,##0\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/>
      <name val="Calibri"/>
      <family val="2"/>
    </font>
    <font>
      <b/>
      <sz val="16"/>
      <color theme="3"/>
      <name val="Calibri"/>
      <family val="2"/>
    </font>
    <font>
      <b/>
      <sz val="14"/>
      <color theme="3"/>
      <name val="Calibri"/>
      <family val="2"/>
    </font>
    <font>
      <b/>
      <sz val="12"/>
      <color theme="0"/>
      <name val="Calibri"/>
      <family val="2"/>
    </font>
    <font>
      <sz val="12"/>
      <color theme="3"/>
      <name val="Calibri"/>
      <family val="2"/>
    </font>
    <font>
      <b/>
      <sz val="12"/>
      <color theme="3"/>
      <name val="Calibri"/>
      <family val="2"/>
    </font>
    <font>
      <sz val="11"/>
      <color theme="3"/>
      <name val="Calibri"/>
      <family val="2"/>
    </font>
    <font>
      <i/>
      <sz val="11"/>
      <color theme="3"/>
      <name val="Calibri"/>
      <family val="2"/>
    </font>
    <font>
      <i/>
      <sz val="9"/>
      <color theme="3"/>
      <name val="Calibri"/>
      <family val="2"/>
    </font>
    <font>
      <sz val="8"/>
      <color theme="3"/>
      <name val="Calibri"/>
      <family val="2"/>
    </font>
    <font>
      <sz val="12"/>
      <color theme="0"/>
      <name val="Calibri"/>
      <family val="2"/>
    </font>
    <font>
      <sz val="11"/>
      <color indexed="8"/>
      <name val="Bookman Old Style"/>
      <family val="2"/>
    </font>
    <font>
      <i/>
      <sz val="12"/>
      <color theme="3"/>
      <name val="Calibri"/>
      <family val="2"/>
    </font>
    <font>
      <b/>
      <sz val="10"/>
      <color theme="3"/>
      <name val="Calibri"/>
      <family val="2"/>
    </font>
    <font>
      <b/>
      <sz val="11"/>
      <color theme="3"/>
      <name val="Calibri"/>
      <family val="2"/>
    </font>
    <font>
      <sz val="11"/>
      <color theme="1"/>
      <name val="Bookman Old Style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rgb="FF265A9A"/>
      <name val="Calibri"/>
      <family val="2"/>
    </font>
    <font>
      <sz val="11"/>
      <color indexed="12"/>
      <name val="Calibri"/>
      <family val="2"/>
    </font>
    <font>
      <sz val="8"/>
      <color rgb="FF265A9A"/>
      <name val="Calibri"/>
      <family val="2"/>
    </font>
    <font>
      <b/>
      <sz val="11"/>
      <color indexed="12"/>
      <name val="Calibri"/>
      <family val="2"/>
    </font>
    <font>
      <b/>
      <sz val="11"/>
      <name val="Calibri"/>
      <family val="2"/>
    </font>
    <font>
      <b/>
      <sz val="11"/>
      <color rgb="FF265A9A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6">
    <xf numFmtId="0" fontId="0" fillId="0" borderId="0" xfId="0"/>
    <xf numFmtId="0" fontId="3" fillId="2" borderId="0" xfId="2" applyFont="1" applyFill="1" applyAlignment="1">
      <alignment horizontal="center"/>
    </xf>
    <xf numFmtId="0" fontId="3" fillId="2" borderId="0" xfId="2" applyFont="1" applyFill="1"/>
    <xf numFmtId="0" fontId="3" fillId="0" borderId="0" xfId="2" applyFont="1"/>
    <xf numFmtId="0" fontId="5" fillId="2" borderId="0" xfId="2" applyFont="1" applyFill="1" applyAlignment="1">
      <alignment vertical="center"/>
    </xf>
    <xf numFmtId="0" fontId="3" fillId="3" borderId="0" xfId="2" applyFont="1" applyFill="1"/>
    <xf numFmtId="0" fontId="6" fillId="4" borderId="0" xfId="2" applyFont="1" applyFill="1" applyAlignment="1">
      <alignment horizontal="center" vertical="center"/>
    </xf>
    <xf numFmtId="0" fontId="6" fillId="4" borderId="0" xfId="2" quotePrefix="1" applyFont="1" applyFill="1" applyAlignment="1">
      <alignment horizontal="center" vertical="center"/>
    </xf>
    <xf numFmtId="0" fontId="6" fillId="4" borderId="0" xfId="2" applyFont="1" applyFill="1" applyAlignment="1">
      <alignment vertical="center"/>
    </xf>
    <xf numFmtId="0" fontId="7" fillId="2" borderId="0" xfId="2" applyFont="1" applyFill="1" applyAlignment="1">
      <alignment horizontal="center"/>
    </xf>
    <xf numFmtId="0" fontId="7" fillId="2" borderId="0" xfId="2" applyFont="1" applyFill="1"/>
    <xf numFmtId="0" fontId="7" fillId="3" borderId="0" xfId="2" applyFont="1" applyFill="1"/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164" fontId="8" fillId="3" borderId="2" xfId="2" applyNumberFormat="1" applyFont="1" applyFill="1" applyBorder="1" applyAlignment="1">
      <alignment vertical="center"/>
    </xf>
    <xf numFmtId="164" fontId="8" fillId="2" borderId="2" xfId="2" applyNumberFormat="1" applyFont="1" applyFill="1" applyBorder="1" applyAlignment="1">
      <alignment vertical="center"/>
    </xf>
    <xf numFmtId="3" fontId="8" fillId="2" borderId="3" xfId="2" applyNumberFormat="1" applyFont="1" applyFill="1" applyBorder="1" applyAlignment="1">
      <alignment vertical="center"/>
    </xf>
    <xf numFmtId="0" fontId="9" fillId="2" borderId="0" xfId="2" quotePrefix="1" applyFont="1" applyFill="1" applyAlignment="1">
      <alignment horizontal="center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164" fontId="9" fillId="3" borderId="0" xfId="2" applyNumberFormat="1" applyFont="1" applyFill="1"/>
    <xf numFmtId="164" fontId="9" fillId="2" borderId="0" xfId="2" applyNumberFormat="1" applyFont="1" applyFill="1"/>
    <xf numFmtId="0" fontId="9" fillId="0" borderId="0" xfId="2" applyFont="1"/>
    <xf numFmtId="164" fontId="3" fillId="0" borderId="0" xfId="2" applyNumberFormat="1" applyFont="1"/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7" fillId="2" borderId="0" xfId="2" applyFont="1" applyFill="1" applyAlignment="1">
      <alignment horizontal="center" vertical="center"/>
    </xf>
    <xf numFmtId="164" fontId="8" fillId="3" borderId="0" xfId="2" applyNumberFormat="1" applyFont="1" applyFill="1" applyAlignment="1">
      <alignment vertical="center"/>
    </xf>
    <xf numFmtId="164" fontId="8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0" fontId="7" fillId="2" borderId="0" xfId="2" quotePrefix="1" applyFont="1" applyFill="1" applyAlignment="1">
      <alignment horizontal="center"/>
    </xf>
    <xf numFmtId="164" fontId="7" fillId="3" borderId="0" xfId="2" applyNumberFormat="1" applyFont="1" applyFill="1"/>
    <xf numFmtId="164" fontId="7" fillId="2" borderId="0" xfId="2" applyNumberFormat="1" applyFont="1" applyFill="1"/>
    <xf numFmtId="165" fontId="3" fillId="0" borderId="0" xfId="3" applyNumberFormat="1" applyFont="1"/>
    <xf numFmtId="0" fontId="10" fillId="2" borderId="0" xfId="2" quotePrefix="1" applyFont="1" applyFill="1" applyAlignment="1">
      <alignment horizontal="center"/>
    </xf>
    <xf numFmtId="0" fontId="10" fillId="2" borderId="0" xfId="2" applyFont="1" applyFill="1"/>
    <xf numFmtId="0" fontId="10" fillId="2" borderId="0" xfId="2" applyFont="1" applyFill="1" applyAlignment="1">
      <alignment horizontal="center"/>
    </xf>
    <xf numFmtId="164" fontId="10" fillId="3" borderId="0" xfId="2" applyNumberFormat="1" applyFont="1" applyFill="1"/>
    <xf numFmtId="164" fontId="10" fillId="2" borderId="0" xfId="2" applyNumberFormat="1" applyFont="1" applyFill="1"/>
    <xf numFmtId="0" fontId="10" fillId="0" borderId="0" xfId="2" applyFont="1"/>
    <xf numFmtId="0" fontId="11" fillId="0" borderId="0" xfId="2" applyFont="1"/>
    <xf numFmtId="0" fontId="3" fillId="0" borderId="0" xfId="2" applyFont="1" applyAlignment="1">
      <alignment horizontal="center"/>
    </xf>
    <xf numFmtId="0" fontId="6" fillId="4" borderId="0" xfId="2" applyFont="1" applyFill="1" applyAlignment="1">
      <alignment horizontal="left" vertical="center"/>
    </xf>
    <xf numFmtId="166" fontId="8" fillId="2" borderId="2" xfId="2" applyNumberFormat="1" applyFont="1" applyFill="1" applyBorder="1" applyAlignment="1">
      <alignment vertical="center"/>
    </xf>
    <xf numFmtId="3" fontId="7" fillId="3" borderId="0" xfId="2" applyNumberFormat="1" applyFont="1" applyFill="1"/>
    <xf numFmtId="3" fontId="7" fillId="2" borderId="0" xfId="2" applyNumberFormat="1" applyFont="1" applyFill="1"/>
    <xf numFmtId="3" fontId="3" fillId="0" borderId="0" xfId="2" applyNumberFormat="1" applyFont="1"/>
    <xf numFmtId="166" fontId="7" fillId="2" borderId="0" xfId="2" applyNumberFormat="1" applyFont="1" applyFill="1"/>
    <xf numFmtId="167" fontId="7" fillId="3" borderId="0" xfId="2" applyNumberFormat="1" applyFont="1" applyFill="1"/>
    <xf numFmtId="166" fontId="7" fillId="3" borderId="0" xfId="2" applyNumberFormat="1" applyFont="1" applyFill="1"/>
    <xf numFmtId="0" fontId="7" fillId="0" borderId="0" xfId="2" applyFont="1" applyAlignment="1">
      <alignment horizontal="center"/>
    </xf>
    <xf numFmtId="0" fontId="7" fillId="0" borderId="0" xfId="2" applyFont="1"/>
    <xf numFmtId="0" fontId="12" fillId="0" borderId="0" xfId="2" applyFont="1"/>
    <xf numFmtId="164" fontId="12" fillId="0" borderId="0" xfId="2" applyNumberFormat="1" applyFont="1"/>
    <xf numFmtId="0" fontId="13" fillId="4" borderId="0" xfId="2" applyFont="1" applyFill="1" applyAlignment="1">
      <alignment vertical="center"/>
    </xf>
    <xf numFmtId="0" fontId="7" fillId="2" borderId="2" xfId="2" applyFont="1" applyFill="1" applyBorder="1" applyAlignment="1">
      <alignment vertical="center"/>
    </xf>
    <xf numFmtId="166" fontId="8" fillId="3" borderId="2" xfId="2" applyNumberFormat="1" applyFont="1" applyFill="1" applyBorder="1" applyAlignment="1">
      <alignment vertical="center"/>
    </xf>
    <xf numFmtId="166" fontId="7" fillId="3" borderId="0" xfId="4" applyNumberFormat="1" applyFont="1" applyFill="1"/>
    <xf numFmtId="166" fontId="7" fillId="2" borderId="0" xfId="4" applyNumberFormat="1" applyFont="1" applyFill="1"/>
    <xf numFmtId="3" fontId="10" fillId="2" borderId="0" xfId="2" applyNumberFormat="1" applyFont="1" applyFill="1"/>
    <xf numFmtId="166" fontId="8" fillId="2" borderId="3" xfId="2" applyNumberFormat="1" applyFont="1" applyFill="1" applyBorder="1" applyAlignment="1">
      <alignment vertical="center"/>
    </xf>
    <xf numFmtId="166" fontId="3" fillId="0" borderId="0" xfId="2" applyNumberFormat="1" applyFont="1"/>
    <xf numFmtId="166" fontId="9" fillId="3" borderId="0" xfId="4" applyNumberFormat="1" applyFont="1" applyFill="1"/>
    <xf numFmtId="166" fontId="9" fillId="2" borderId="0" xfId="2" applyNumberFormat="1" applyFont="1" applyFill="1"/>
    <xf numFmtId="166" fontId="10" fillId="3" borderId="0" xfId="2" applyNumberFormat="1" applyFont="1" applyFill="1"/>
    <xf numFmtId="166" fontId="10" fillId="2" borderId="0" xfId="2" applyNumberFormat="1" applyFont="1" applyFill="1"/>
    <xf numFmtId="0" fontId="15" fillId="2" borderId="0" xfId="2" quotePrefix="1" applyFont="1" applyFill="1" applyAlignment="1">
      <alignment horizontal="center"/>
    </xf>
    <xf numFmtId="0" fontId="15" fillId="2" borderId="0" xfId="2" applyFont="1" applyFill="1"/>
    <xf numFmtId="166" fontId="15" fillId="3" borderId="0" xfId="2" applyNumberFormat="1" applyFont="1" applyFill="1"/>
    <xf numFmtId="164" fontId="15" fillId="2" borderId="0" xfId="2" applyNumberFormat="1" applyFont="1" applyFill="1"/>
    <xf numFmtId="166" fontId="15" fillId="2" borderId="0" xfId="2" applyNumberFormat="1" applyFont="1" applyFill="1"/>
    <xf numFmtId="166" fontId="7" fillId="3" borderId="0" xfId="4" applyNumberFormat="1" applyFont="1" applyFill="1" applyAlignment="1">
      <alignment horizontal="right" vertical="center"/>
    </xf>
    <xf numFmtId="3" fontId="7" fillId="2" borderId="0" xfId="2" applyNumberFormat="1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166" fontId="8" fillId="3" borderId="0" xfId="2" applyNumberFormat="1" applyFont="1" applyFill="1" applyAlignment="1">
      <alignment vertical="center"/>
    </xf>
    <xf numFmtId="166" fontId="8" fillId="2" borderId="0" xfId="2" applyNumberFormat="1" applyFont="1" applyFill="1" applyAlignment="1">
      <alignment vertical="center"/>
    </xf>
    <xf numFmtId="0" fontId="16" fillId="0" borderId="0" xfId="2" applyFont="1"/>
    <xf numFmtId="166" fontId="7" fillId="3" borderId="0" xfId="2" applyNumberFormat="1" applyFont="1" applyFill="1" applyAlignment="1">
      <alignment vertical="center"/>
    </xf>
    <xf numFmtId="166" fontId="7" fillId="2" borderId="0" xfId="2" applyNumberFormat="1" applyFont="1" applyFill="1" applyAlignment="1">
      <alignment vertical="center"/>
    </xf>
    <xf numFmtId="0" fontId="17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9" fillId="2" borderId="0" xfId="2" applyFont="1" applyFill="1" applyAlignment="1">
      <alignment vertical="center"/>
    </xf>
    <xf numFmtId="166" fontId="10" fillId="3" borderId="0" xfId="2" applyNumberFormat="1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7" fillId="0" borderId="0" xfId="2" applyFont="1"/>
    <xf numFmtId="43" fontId="12" fillId="0" borderId="0" xfId="4" applyFont="1"/>
    <xf numFmtId="43" fontId="12" fillId="0" borderId="0" xfId="4" applyFont="1" applyBorder="1"/>
    <xf numFmtId="0" fontId="13" fillId="4" borderId="0" xfId="2" applyFont="1" applyFill="1"/>
    <xf numFmtId="0" fontId="8" fillId="2" borderId="1" xfId="2" applyFont="1" applyFill="1" applyBorder="1" applyAlignment="1">
      <alignment horizontal="left" vertical="center"/>
    </xf>
    <xf numFmtId="166" fontId="8" fillId="3" borderId="2" xfId="3" applyNumberFormat="1" applyFont="1" applyFill="1" applyBorder="1" applyAlignment="1">
      <alignment horizontal="right" vertical="center"/>
    </xf>
    <xf numFmtId="0" fontId="8" fillId="0" borderId="0" xfId="2" applyFont="1"/>
    <xf numFmtId="0" fontId="7" fillId="2" borderId="0" xfId="5" applyFont="1" applyFill="1"/>
    <xf numFmtId="166" fontId="7" fillId="0" borderId="0" xfId="2" applyNumberFormat="1" applyFont="1"/>
    <xf numFmtId="0" fontId="8" fillId="2" borderId="1" xfId="2" applyFont="1" applyFill="1" applyBorder="1" applyAlignment="1">
      <alignment horizontal="left" vertical="center" wrapText="1"/>
    </xf>
    <xf numFmtId="3" fontId="7" fillId="0" borderId="0" xfId="2" applyNumberFormat="1" applyFont="1"/>
    <xf numFmtId="0" fontId="8" fillId="2" borderId="0" xfId="2" applyFont="1" applyFill="1" applyAlignment="1">
      <alignment horizontal="left" vertical="center"/>
    </xf>
    <xf numFmtId="166" fontId="8" fillId="3" borderId="0" xfId="3" applyNumberFormat="1" applyFont="1" applyFill="1" applyBorder="1" applyAlignment="1">
      <alignment horizontal="right" vertical="center"/>
    </xf>
    <xf numFmtId="3" fontId="8" fillId="0" borderId="0" xfId="2" applyNumberFormat="1" applyFont="1"/>
    <xf numFmtId="0" fontId="19" fillId="4" borderId="0" xfId="5" applyFont="1" applyFill="1" applyAlignment="1">
      <alignment vertical="center"/>
    </xf>
    <xf numFmtId="0" fontId="20" fillId="0" borderId="0" xfId="5" applyFont="1"/>
    <xf numFmtId="0" fontId="9" fillId="5" borderId="0" xfId="5" applyFont="1" applyFill="1"/>
    <xf numFmtId="167" fontId="9" fillId="5" borderId="0" xfId="5" applyNumberFormat="1" applyFont="1" applyFill="1"/>
    <xf numFmtId="168" fontId="9" fillId="5" borderId="0" xfId="6" applyNumberFormat="1" applyFont="1" applyFill="1" applyBorder="1"/>
    <xf numFmtId="0" fontId="17" fillId="6" borderId="0" xfId="5" applyFont="1" applyFill="1"/>
    <xf numFmtId="167" fontId="17" fillId="6" borderId="0" xfId="5" applyNumberFormat="1" applyFont="1" applyFill="1"/>
    <xf numFmtId="168" fontId="17" fillId="6" borderId="0" xfId="6" applyNumberFormat="1" applyFont="1" applyFill="1" applyBorder="1"/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19" fillId="4" borderId="0" xfId="5" applyFont="1" applyFill="1"/>
    <xf numFmtId="167" fontId="20" fillId="0" borderId="0" xfId="5" applyNumberFormat="1" applyFont="1"/>
    <xf numFmtId="167" fontId="19" fillId="4" borderId="0" xfId="5" applyNumberFormat="1" applyFont="1" applyFill="1"/>
    <xf numFmtId="168" fontId="19" fillId="4" borderId="0" xfId="6" applyNumberFormat="1" applyFont="1" applyFill="1" applyBorder="1"/>
    <xf numFmtId="0" fontId="17" fillId="5" borderId="0" xfId="5" applyFont="1" applyFill="1"/>
    <xf numFmtId="0" fontId="23" fillId="0" borderId="0" xfId="5" applyFont="1"/>
    <xf numFmtId="41" fontId="24" fillId="0" borderId="0" xfId="7" applyFont="1" applyBorder="1"/>
    <xf numFmtId="41" fontId="25" fillId="0" borderId="0" xfId="7" applyFont="1" applyBorder="1"/>
    <xf numFmtId="41" fontId="20" fillId="0" borderId="0" xfId="7" applyFont="1"/>
    <xf numFmtId="43" fontId="20" fillId="0" borderId="0" xfId="4" applyFont="1"/>
    <xf numFmtId="3" fontId="20" fillId="0" borderId="0" xfId="5" applyNumberFormat="1" applyFont="1"/>
    <xf numFmtId="0" fontId="24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165" fontId="20" fillId="0" borderId="0" xfId="4" applyNumberFormat="1" applyFont="1"/>
    <xf numFmtId="165" fontId="20" fillId="0" borderId="0" xfId="5" applyNumberFormat="1" applyFont="1"/>
    <xf numFmtId="0" fontId="26" fillId="0" borderId="0" xfId="5" applyFont="1" applyAlignment="1">
      <alignment horizontal="center"/>
    </xf>
    <xf numFmtId="0" fontId="27" fillId="4" borderId="0" xfId="5" applyFont="1" applyFill="1"/>
    <xf numFmtId="167" fontId="27" fillId="4" borderId="0" xfId="5" applyNumberFormat="1" applyFont="1" applyFill="1"/>
    <xf numFmtId="168" fontId="27" fillId="4" borderId="0" xfId="6" applyNumberFormat="1" applyFont="1" applyFill="1" applyBorder="1"/>
    <xf numFmtId="0" fontId="21" fillId="0" borderId="0" xfId="5" applyFont="1"/>
    <xf numFmtId="0" fontId="22" fillId="0" borderId="0" xfId="5" applyFont="1"/>
    <xf numFmtId="0" fontId="23" fillId="0" borderId="0" xfId="5" applyFont="1" applyAlignment="1">
      <alignment horizontal="right"/>
    </xf>
    <xf numFmtId="41" fontId="23" fillId="0" borderId="0" xfId="7" applyFont="1"/>
    <xf numFmtId="41" fontId="22" fillId="0" borderId="0" xfId="7" applyFont="1"/>
    <xf numFmtId="168" fontId="9" fillId="2" borderId="0" xfId="1" applyNumberFormat="1" applyFont="1" applyFill="1"/>
    <xf numFmtId="168" fontId="9" fillId="2" borderId="0" xfId="1" applyNumberFormat="1" applyFont="1" applyFill="1" applyAlignment="1">
      <alignment horizontal="center"/>
    </xf>
    <xf numFmtId="0" fontId="4" fillId="2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166" fontId="7" fillId="3" borderId="0" xfId="4" applyNumberFormat="1" applyFont="1" applyFill="1" applyAlignment="1">
      <alignment horizontal="right" vertical="center"/>
    </xf>
    <xf numFmtId="3" fontId="7" fillId="2" borderId="0" xfId="2" applyNumberFormat="1" applyFont="1" applyFill="1" applyAlignment="1">
      <alignment horizontal="right" vertical="center"/>
    </xf>
    <xf numFmtId="0" fontId="7" fillId="2" borderId="0" xfId="2" quotePrefix="1" applyFont="1" applyFill="1" applyAlignment="1">
      <alignment horizontal="center" vertical="center"/>
    </xf>
    <xf numFmtId="166" fontId="9" fillId="3" borderId="0" xfId="4" applyNumberFormat="1" applyFont="1" applyFill="1" applyAlignment="1">
      <alignment horizontal="right" vertical="center"/>
    </xf>
    <xf numFmtId="166" fontId="9" fillId="2" borderId="0" xfId="2" applyNumberFormat="1" applyFont="1" applyFill="1" applyAlignment="1">
      <alignment horizontal="right" vertical="center"/>
    </xf>
    <xf numFmtId="166" fontId="7" fillId="2" borderId="0" xfId="2" applyNumberFormat="1" applyFont="1" applyFill="1" applyAlignment="1">
      <alignment horizontal="right" vertical="center"/>
    </xf>
    <xf numFmtId="0" fontId="19" fillId="4" borderId="0" xfId="5" quotePrefix="1" applyFont="1" applyFill="1" applyAlignment="1">
      <alignment horizontal="center" vertical="center"/>
    </xf>
    <xf numFmtId="0" fontId="19" fillId="4" borderId="0" xfId="5" applyFont="1" applyFill="1" applyAlignment="1">
      <alignment horizontal="center" vertical="center"/>
    </xf>
  </cellXfs>
  <cellStyles count="8">
    <cellStyle name="Migliaia [0] 2" xfId="7"/>
    <cellStyle name="Migliaia 2 2" xfId="4"/>
    <cellStyle name="Migliaia 3" xfId="3"/>
    <cellStyle name="Normale" xfId="0" builtinId="0"/>
    <cellStyle name="Normale 12" xfId="5"/>
    <cellStyle name="Normale 5" xfId="2"/>
    <cellStyle name="Percentuale" xfId="1" builtinId="5"/>
    <cellStyle name="Percentual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245</xdr:row>
      <xdr:rowOff>66675</xdr:rowOff>
    </xdr:from>
    <xdr:to>
      <xdr:col>0</xdr:col>
      <xdr:colOff>152400</xdr:colOff>
      <xdr:row>245</xdr:row>
      <xdr:rowOff>142875</xdr:rowOff>
    </xdr:to>
    <xdr:sp macro="" textlink="">
      <xdr:nvSpPr>
        <xdr:cNvPr id="2" name="AutoShape 7">
          <a:extLst>
            <a:ext uri="{FF2B5EF4-FFF2-40B4-BE49-F238E27FC236}">
              <a16:creationId xmlns="" xmlns:a16="http://schemas.microsoft.com/office/drawing/2014/main" id="{32FACF83-261F-4372-A25E-E9646FA46093}"/>
            </a:ext>
          </a:extLst>
        </xdr:cNvPr>
        <xdr:cNvSpPr>
          <a:spLocks noChangeArrowheads="1"/>
        </xdr:cNvSpPr>
      </xdr:nvSpPr>
      <xdr:spPr bwMode="auto">
        <a:xfrm>
          <a:off x="95250" y="34404300"/>
          <a:ext cx="57150" cy="76200"/>
        </a:xfrm>
        <a:prstGeom prst="diamond">
          <a:avLst/>
        </a:prstGeom>
        <a:solidFill>
          <a:srgbClr val="000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245</xdr:row>
      <xdr:rowOff>19050</xdr:rowOff>
    </xdr:from>
    <xdr:to>
      <xdr:col>0</xdr:col>
      <xdr:colOff>190500</xdr:colOff>
      <xdr:row>246</xdr:row>
      <xdr:rowOff>0</xdr:rowOff>
    </xdr:to>
    <xdr:sp macro="" textlink="">
      <xdr:nvSpPr>
        <xdr:cNvPr id="3" name="AutoShape 10">
          <a:extLst>
            <a:ext uri="{FF2B5EF4-FFF2-40B4-BE49-F238E27FC236}">
              <a16:creationId xmlns="" xmlns:a16="http://schemas.microsoft.com/office/drawing/2014/main" id="{B649FBE2-74C9-4E76-991A-653739A2F440}"/>
            </a:ext>
          </a:extLst>
        </xdr:cNvPr>
        <xdr:cNvSpPr>
          <a:spLocks noChangeArrowheads="1"/>
        </xdr:cNvSpPr>
      </xdr:nvSpPr>
      <xdr:spPr bwMode="auto">
        <a:xfrm>
          <a:off x="28575" y="34356675"/>
          <a:ext cx="123825" cy="142875"/>
        </a:xfrm>
        <a:prstGeom prst="diamond">
          <a:avLst/>
        </a:prstGeom>
        <a:solidFill>
          <a:srgbClr val="000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254</xdr:row>
      <xdr:rowOff>19050</xdr:rowOff>
    </xdr:from>
    <xdr:to>
      <xdr:col>0</xdr:col>
      <xdr:colOff>0</xdr:colOff>
      <xdr:row>255</xdr:row>
      <xdr:rowOff>0</xdr:rowOff>
    </xdr:to>
    <xdr:sp macro="" textlink="">
      <xdr:nvSpPr>
        <xdr:cNvPr id="4" name="AutoShape 11">
          <a:extLst>
            <a:ext uri="{FF2B5EF4-FFF2-40B4-BE49-F238E27FC236}">
              <a16:creationId xmlns="" xmlns:a16="http://schemas.microsoft.com/office/drawing/2014/main" id="{242596A3-0751-477E-AF53-0D5960992E6C}"/>
            </a:ext>
          </a:extLst>
        </xdr:cNvPr>
        <xdr:cNvSpPr>
          <a:spLocks noChangeArrowheads="1"/>
        </xdr:cNvSpPr>
      </xdr:nvSpPr>
      <xdr:spPr bwMode="auto">
        <a:xfrm>
          <a:off x="0" y="35814000"/>
          <a:ext cx="0" cy="142875"/>
        </a:xfrm>
        <a:prstGeom prst="diamond">
          <a:avLst/>
        </a:prstGeom>
        <a:solidFill>
          <a:srgbClr val="000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rchivi-studio\CLIENTI\Bucalo\Gifrab%20Italia\Bilanci\2008\COSTO%20DEL%20LAVORO%20gifrab%20x%20studio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iodisimonepa.sharepoint.com/Contabilita%20generale/2008/Bilanci/PB%20Tankers/Consolidato/FMBILANCIOCEE(conso)%20-%20PBT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iodisimonepa.sharepoint.com/Documents%20and%20Settings/CAMMISA/Desktop/Nuova%20cartella/COSTO%20DEL%20LAVORO%20gifrab%20x%20studio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rchiv\Documenti\archexcel\CLIENTI\AEROVIAG\aeroviaggi%20bilancio%20anno%202000\Imposte%20Brucoli%201999%20da%20utilizzare%20anche%20per%20Aer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iodisimonepa.sharepoint.com/sites/archivio/Documenti%20condivisi/Clienti/Sispi/Bilanci/2021/Sispi%20-%20Bilanci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per regione"/>
      <sheetName val="SALARI"/>
      <sheetName val="PROGETT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"/>
      <sheetName val="SPP"/>
      <sheetName val="CE"/>
      <sheetName val="grafici"/>
      <sheetName val="Indici"/>
    </sheetNames>
    <sheetDataSet>
      <sheetData sheetId="0">
        <row r="1">
          <cell r="B1" t="str">
            <v>Stato patrimoniale attivo</v>
          </cell>
          <cell r="G1" t="str">
            <v>31.12.2008</v>
          </cell>
          <cell r="I1" t="str">
            <v>31.12.2007</v>
          </cell>
        </row>
        <row r="4">
          <cell r="B4" t="str">
            <v>A)</v>
          </cell>
          <cell r="C4" t="str">
            <v>Crediti verso soci per versamenti ancora dovuti</v>
          </cell>
        </row>
        <row r="5">
          <cell r="C5" t="str">
            <v>Quote non richiamate</v>
          </cell>
          <cell r="G5">
            <v>0</v>
          </cell>
          <cell r="I5">
            <v>0</v>
          </cell>
        </row>
        <row r="8">
          <cell r="B8" t="str">
            <v>Totale crediti verso soci per versamenti ancora dovuti</v>
          </cell>
          <cell r="G8">
            <v>0</v>
          </cell>
          <cell r="I8">
            <v>0</v>
          </cell>
        </row>
        <row r="11">
          <cell r="B11" t="str">
            <v>B)</v>
          </cell>
          <cell r="C11" t="str">
            <v>Immobilizzazioni</v>
          </cell>
        </row>
        <row r="13">
          <cell r="C13" t="str">
            <v>I.</v>
          </cell>
          <cell r="D13" t="str">
            <v>Immateriali</v>
          </cell>
        </row>
        <row r="14">
          <cell r="D14" t="str">
            <v>1)</v>
          </cell>
          <cell r="E14" t="str">
            <v>Costi di impianto e ampliamento</v>
          </cell>
          <cell r="G14">
            <v>12</v>
          </cell>
          <cell r="I14">
            <v>15</v>
          </cell>
        </row>
        <row r="15">
          <cell r="D15" t="str">
            <v>2)</v>
          </cell>
          <cell r="E15" t="str">
            <v>Costi di ricerca, di sviluppo e di pubblicità</v>
          </cell>
          <cell r="G15">
            <v>0</v>
          </cell>
          <cell r="I15">
            <v>0</v>
          </cell>
        </row>
        <row r="16">
          <cell r="D16" t="str">
            <v>3)</v>
          </cell>
          <cell r="E16" t="str">
            <v>Diritti di brevetto industriale e di utilizzo opere dell'ingegno</v>
          </cell>
          <cell r="G16">
            <v>0</v>
          </cell>
          <cell r="I16">
            <v>0</v>
          </cell>
        </row>
        <row r="17">
          <cell r="D17" t="str">
            <v>4)</v>
          </cell>
          <cell r="E17" t="str">
            <v>Concessioni, licenze, marchi e diritti simili</v>
          </cell>
          <cell r="G17">
            <v>0</v>
          </cell>
          <cell r="I17">
            <v>0</v>
          </cell>
        </row>
        <row r="18">
          <cell r="D18" t="str">
            <v>5)</v>
          </cell>
          <cell r="E18" t="str">
            <v>Avviamento</v>
          </cell>
          <cell r="G18">
            <v>1071</v>
          </cell>
          <cell r="I18">
            <v>2141</v>
          </cell>
        </row>
        <row r="19">
          <cell r="D19" t="str">
            <v>6)</v>
          </cell>
          <cell r="E19" t="str">
            <v>Immobilizzazioni in corso e acconti</v>
          </cell>
          <cell r="G19">
            <v>0</v>
          </cell>
          <cell r="I19">
            <v>0</v>
          </cell>
        </row>
        <row r="20">
          <cell r="D20" t="str">
            <v>7)</v>
          </cell>
          <cell r="E20" t="str">
            <v>Altre</v>
          </cell>
          <cell r="G20">
            <v>1139</v>
          </cell>
          <cell r="I20">
            <v>111</v>
          </cell>
        </row>
        <row r="21">
          <cell r="G21">
            <v>2222</v>
          </cell>
          <cell r="I21">
            <v>2267</v>
          </cell>
        </row>
        <row r="22">
          <cell r="C22" t="str">
            <v>II.</v>
          </cell>
          <cell r="D22" t="str">
            <v>Materiali</v>
          </cell>
        </row>
        <row r="23">
          <cell r="D23" t="str">
            <v>1)</v>
          </cell>
          <cell r="E23" t="str">
            <v>Terreni e fabbricati</v>
          </cell>
          <cell r="G23">
            <v>0</v>
          </cell>
          <cell r="I23">
            <v>0</v>
          </cell>
        </row>
        <row r="24">
          <cell r="D24" t="str">
            <v>1 a)</v>
          </cell>
          <cell r="E24" t="str">
            <v>Flotta navale</v>
          </cell>
          <cell r="G24">
            <v>77870</v>
          </cell>
          <cell r="I24">
            <v>0</v>
          </cell>
        </row>
        <row r="25">
          <cell r="D25" t="str">
            <v>2)</v>
          </cell>
          <cell r="E25" t="str">
            <v>Impianti e macchinari</v>
          </cell>
          <cell r="G25">
            <v>12</v>
          </cell>
          <cell r="I25">
            <v>5</v>
          </cell>
        </row>
        <row r="26">
          <cell r="D26" t="str">
            <v>3)</v>
          </cell>
          <cell r="E26" t="str">
            <v>Attrezzature industriali e commerciali</v>
          </cell>
          <cell r="G26">
            <v>51</v>
          </cell>
          <cell r="I26">
            <v>2</v>
          </cell>
        </row>
        <row r="27">
          <cell r="D27" t="str">
            <v>4)</v>
          </cell>
          <cell r="E27" t="str">
            <v>Altri beni</v>
          </cell>
          <cell r="G27">
            <v>457</v>
          </cell>
          <cell r="I27">
            <v>342</v>
          </cell>
        </row>
        <row r="28">
          <cell r="D28" t="str">
            <v>5)</v>
          </cell>
          <cell r="E28" t="str">
            <v>Immobilizzazioni in corso e acconti</v>
          </cell>
          <cell r="G28">
            <v>27489</v>
          </cell>
          <cell r="I28">
            <v>35308</v>
          </cell>
        </row>
        <row r="29">
          <cell r="D29" t="str">
            <v>5)</v>
          </cell>
          <cell r="E29" t="str">
            <v>Immobilizzazioni in corso e acconti</v>
          </cell>
          <cell r="G29">
            <v>105879</v>
          </cell>
          <cell r="I29">
            <v>35657</v>
          </cell>
        </row>
        <row r="30">
          <cell r="C30" t="str">
            <v>III.</v>
          </cell>
          <cell r="D30" t="str">
            <v>Finanziarie</v>
          </cell>
          <cell r="G30">
            <v>106000</v>
          </cell>
          <cell r="I30">
            <v>35657</v>
          </cell>
        </row>
        <row r="31">
          <cell r="C31" t="str">
            <v>III.</v>
          </cell>
          <cell r="D31" t="str">
            <v>1)</v>
          </cell>
          <cell r="E31" t="str">
            <v>Partecipazioni in:</v>
          </cell>
        </row>
        <row r="32">
          <cell r="D32" t="str">
            <v>1)</v>
          </cell>
          <cell r="E32" t="str">
            <v>a) imprese controllate</v>
          </cell>
          <cell r="G32">
            <v>0</v>
          </cell>
          <cell r="I32">
            <v>0</v>
          </cell>
        </row>
        <row r="33">
          <cell r="E33" t="str">
            <v>b) imprese collegate</v>
          </cell>
          <cell r="G33">
            <v>0</v>
          </cell>
          <cell r="I33">
            <v>0</v>
          </cell>
        </row>
        <row r="34">
          <cell r="E34" t="str">
            <v>c) imprese controllanti</v>
          </cell>
          <cell r="G34">
            <v>0</v>
          </cell>
          <cell r="I34">
            <v>0</v>
          </cell>
        </row>
        <row r="35">
          <cell r="E35" t="str">
            <v>d) altre imprese</v>
          </cell>
          <cell r="G35">
            <v>0</v>
          </cell>
          <cell r="I35">
            <v>0</v>
          </cell>
        </row>
        <row r="36">
          <cell r="E36" t="str">
            <v>d) altre imprese</v>
          </cell>
          <cell r="G36">
            <v>0</v>
          </cell>
          <cell r="I36">
            <v>0</v>
          </cell>
        </row>
        <row r="37">
          <cell r="D37" t="str">
            <v>2)</v>
          </cell>
          <cell r="E37" t="str">
            <v>Crediti:</v>
          </cell>
          <cell r="G37">
            <v>0</v>
          </cell>
          <cell r="I37">
            <v>0</v>
          </cell>
        </row>
        <row r="38">
          <cell r="D38" t="str">
            <v>2)</v>
          </cell>
          <cell r="E38" t="str">
            <v>a) verso imprese controllate</v>
          </cell>
        </row>
        <row r="39">
          <cell r="E39" t="str">
            <v xml:space="preserve">   - entro 12 mesi</v>
          </cell>
          <cell r="G39">
            <v>0</v>
          </cell>
          <cell r="I39">
            <v>0</v>
          </cell>
        </row>
        <row r="40">
          <cell r="E40" t="str">
            <v xml:space="preserve">   - oltre 12 mesi</v>
          </cell>
          <cell r="G40">
            <v>0</v>
          </cell>
          <cell r="I40">
            <v>0</v>
          </cell>
        </row>
        <row r="41">
          <cell r="E41" t="str">
            <v xml:space="preserve">   - oltre 12 mesi</v>
          </cell>
          <cell r="G41">
            <v>0</v>
          </cell>
          <cell r="I41">
            <v>0</v>
          </cell>
        </row>
        <row r="42">
          <cell r="E42" t="str">
            <v>b) verso imprese collegate</v>
          </cell>
          <cell r="G42">
            <v>0</v>
          </cell>
          <cell r="I42">
            <v>0</v>
          </cell>
        </row>
        <row r="43">
          <cell r="E43" t="str">
            <v xml:space="preserve">   - entro 12 mesi</v>
          </cell>
          <cell r="G43">
            <v>0</v>
          </cell>
          <cell r="I43">
            <v>0</v>
          </cell>
        </row>
        <row r="44">
          <cell r="E44" t="str">
            <v xml:space="preserve">   - oltre 12 mesi</v>
          </cell>
          <cell r="G44">
            <v>0</v>
          </cell>
          <cell r="I44">
            <v>0</v>
          </cell>
        </row>
        <row r="45">
          <cell r="E45" t="str">
            <v xml:space="preserve">   - oltre 12 mesi</v>
          </cell>
          <cell r="G45">
            <v>0</v>
          </cell>
          <cell r="I45">
            <v>0</v>
          </cell>
        </row>
        <row r="46">
          <cell r="E46" t="str">
            <v>c) verso imprese controllanti</v>
          </cell>
          <cell r="G46">
            <v>0</v>
          </cell>
          <cell r="I46">
            <v>0</v>
          </cell>
        </row>
        <row r="47">
          <cell r="E47" t="str">
            <v xml:space="preserve">   - entro 12 mesi</v>
          </cell>
          <cell r="G47">
            <v>0</v>
          </cell>
          <cell r="I47">
            <v>0</v>
          </cell>
        </row>
        <row r="48">
          <cell r="E48" t="str">
            <v xml:space="preserve">   - oltre 12 mesi</v>
          </cell>
          <cell r="G48">
            <v>0</v>
          </cell>
          <cell r="I48">
            <v>0</v>
          </cell>
        </row>
        <row r="49">
          <cell r="E49" t="str">
            <v xml:space="preserve">   - oltre 12 mesi</v>
          </cell>
          <cell r="G49">
            <v>0</v>
          </cell>
          <cell r="I49">
            <v>0</v>
          </cell>
        </row>
        <row r="50">
          <cell r="E50" t="str">
            <v>d) verso altri</v>
          </cell>
          <cell r="G50">
            <v>0</v>
          </cell>
          <cell r="I50">
            <v>0</v>
          </cell>
        </row>
        <row r="51">
          <cell r="E51" t="str">
            <v xml:space="preserve">   - entro 12 mesi</v>
          </cell>
          <cell r="G51">
            <v>180</v>
          </cell>
          <cell r="I51">
            <v>578</v>
          </cell>
        </row>
        <row r="52">
          <cell r="E52" t="str">
            <v xml:space="preserve">   - oltre 12 mesi</v>
          </cell>
          <cell r="G52">
            <v>755</v>
          </cell>
          <cell r="I52">
            <v>847</v>
          </cell>
        </row>
        <row r="53">
          <cell r="E53" t="str">
            <v xml:space="preserve">   - oltre 12 mesi</v>
          </cell>
          <cell r="G53">
            <v>935</v>
          </cell>
          <cell r="I53">
            <v>1425</v>
          </cell>
        </row>
        <row r="54">
          <cell r="G54">
            <v>935</v>
          </cell>
          <cell r="I54">
            <v>1425</v>
          </cell>
        </row>
        <row r="55">
          <cell r="D55" t="str">
            <v>3)</v>
          </cell>
          <cell r="E55" t="str">
            <v>Altri titoli</v>
          </cell>
          <cell r="G55">
            <v>0</v>
          </cell>
          <cell r="I55">
            <v>0</v>
          </cell>
        </row>
        <row r="56">
          <cell r="D56" t="str">
            <v>4)</v>
          </cell>
          <cell r="E56" t="str">
            <v>Azioni proprie</v>
          </cell>
          <cell r="G56">
            <v>0</v>
          </cell>
          <cell r="I56">
            <v>0</v>
          </cell>
        </row>
        <row r="57">
          <cell r="D57" t="str">
            <v>4)</v>
          </cell>
          <cell r="E57" t="str">
            <v>Azioni proprie</v>
          </cell>
          <cell r="G57">
            <v>0</v>
          </cell>
          <cell r="I57">
            <v>0</v>
          </cell>
        </row>
        <row r="58">
          <cell r="G58">
            <v>935</v>
          </cell>
          <cell r="I58">
            <v>1425</v>
          </cell>
        </row>
        <row r="59">
          <cell r="G59">
            <v>935</v>
          </cell>
          <cell r="I59">
            <v>1425</v>
          </cell>
        </row>
        <row r="61">
          <cell r="B61" t="str">
            <v>Totale immobilizzazioni</v>
          </cell>
          <cell r="G61">
            <v>109036</v>
          </cell>
          <cell r="I61">
            <v>39349</v>
          </cell>
        </row>
        <row r="62">
          <cell r="B62" t="str">
            <v>Totale immobilizzazioni</v>
          </cell>
          <cell r="G62">
            <v>109157</v>
          </cell>
          <cell r="I62">
            <v>39349</v>
          </cell>
        </row>
        <row r="64">
          <cell r="B64" t="str">
            <v>C)</v>
          </cell>
          <cell r="C64" t="str">
            <v>Attivo circolante</v>
          </cell>
        </row>
        <row r="65">
          <cell r="B65" t="str">
            <v>C)</v>
          </cell>
          <cell r="C65" t="str">
            <v>Attivo circolante</v>
          </cell>
        </row>
        <row r="66">
          <cell r="C66" t="str">
            <v>I.</v>
          </cell>
          <cell r="D66" t="str">
            <v>Rimanenze</v>
          </cell>
        </row>
        <row r="67">
          <cell r="C67" t="str">
            <v>I.</v>
          </cell>
          <cell r="D67" t="str">
            <v>1)</v>
          </cell>
          <cell r="E67" t="str">
            <v>Materie prime, sussidiarie e di consumo</v>
          </cell>
          <cell r="G67">
            <v>207</v>
          </cell>
          <cell r="I67">
            <v>280</v>
          </cell>
        </row>
        <row r="68">
          <cell r="D68" t="str">
            <v>2)</v>
          </cell>
          <cell r="E68" t="str">
            <v>Prodotti in corso di lavorazione e semilavorati</v>
          </cell>
          <cell r="G68">
            <v>0</v>
          </cell>
          <cell r="I68">
            <v>0</v>
          </cell>
        </row>
        <row r="69">
          <cell r="D69" t="str">
            <v>3)</v>
          </cell>
          <cell r="E69" t="str">
            <v>Prestazioni in corso di esecuzione</v>
          </cell>
          <cell r="G69">
            <v>230</v>
          </cell>
          <cell r="I69">
            <v>352</v>
          </cell>
        </row>
        <row r="70">
          <cell r="D70" t="str">
            <v>4)</v>
          </cell>
          <cell r="E70" t="str">
            <v>Prodotti finiti e merci</v>
          </cell>
          <cell r="G70">
            <v>0</v>
          </cell>
          <cell r="I70">
            <v>0</v>
          </cell>
        </row>
        <row r="71">
          <cell r="D71" t="str">
            <v>5)</v>
          </cell>
          <cell r="E71" t="str">
            <v>Acconti</v>
          </cell>
          <cell r="G71">
            <v>0</v>
          </cell>
          <cell r="I71">
            <v>0</v>
          </cell>
        </row>
        <row r="72">
          <cell r="D72" t="str">
            <v>5)</v>
          </cell>
          <cell r="E72" t="str">
            <v>Acconti</v>
          </cell>
          <cell r="G72">
            <v>437</v>
          </cell>
          <cell r="I72">
            <v>632</v>
          </cell>
        </row>
        <row r="73">
          <cell r="C73" t="str">
            <v>II.</v>
          </cell>
          <cell r="D73" t="str">
            <v>Crediti</v>
          </cell>
          <cell r="G73">
            <v>437</v>
          </cell>
          <cell r="I73">
            <v>632</v>
          </cell>
        </row>
        <row r="74">
          <cell r="C74" t="str">
            <v>II.</v>
          </cell>
          <cell r="D74" t="str">
            <v>1)</v>
          </cell>
          <cell r="E74" t="str">
            <v>Verso clienti</v>
          </cell>
        </row>
        <row r="75">
          <cell r="D75" t="str">
            <v>1)</v>
          </cell>
          <cell r="E75" t="str">
            <v>- entro 12 mesi</v>
          </cell>
          <cell r="G75">
            <v>2846</v>
          </cell>
          <cell r="I75">
            <v>6243</v>
          </cell>
        </row>
        <row r="76">
          <cell r="E76" t="str">
            <v>- oltre 12 mesi</v>
          </cell>
          <cell r="G76">
            <v>2846</v>
          </cell>
          <cell r="I76">
            <v>6243</v>
          </cell>
        </row>
        <row r="77">
          <cell r="E77" t="str">
            <v>- oltre 12 mesi</v>
          </cell>
          <cell r="G77">
            <v>2846</v>
          </cell>
          <cell r="I77">
            <v>6243</v>
          </cell>
        </row>
        <row r="78">
          <cell r="D78" t="str">
            <v xml:space="preserve">2) </v>
          </cell>
          <cell r="E78" t="str">
            <v>Verso imprese controllate</v>
          </cell>
          <cell r="G78">
            <v>2846</v>
          </cell>
          <cell r="I78">
            <v>6243</v>
          </cell>
        </row>
        <row r="79">
          <cell r="D79" t="str">
            <v xml:space="preserve">2) </v>
          </cell>
          <cell r="E79" t="str">
            <v>- entro 12 mesi</v>
          </cell>
          <cell r="G79">
            <v>0</v>
          </cell>
          <cell r="I79">
            <v>0</v>
          </cell>
        </row>
        <row r="80">
          <cell r="E80" t="str">
            <v>- oltre 12 mesi</v>
          </cell>
          <cell r="G80">
            <v>0</v>
          </cell>
          <cell r="I80">
            <v>0</v>
          </cell>
        </row>
        <row r="81">
          <cell r="E81" t="str">
            <v>- oltre 12 mesi</v>
          </cell>
          <cell r="G81">
            <v>0</v>
          </cell>
          <cell r="I81">
            <v>0</v>
          </cell>
        </row>
        <row r="82">
          <cell r="D82" t="str">
            <v>3)</v>
          </cell>
          <cell r="E82" t="str">
            <v>Verso imprese collegate</v>
          </cell>
          <cell r="G82">
            <v>0</v>
          </cell>
          <cell r="I82">
            <v>0</v>
          </cell>
        </row>
        <row r="83">
          <cell r="D83" t="str">
            <v>3)</v>
          </cell>
          <cell r="E83" t="str">
            <v>- entro 12 mesi</v>
          </cell>
          <cell r="G83">
            <v>0</v>
          </cell>
          <cell r="I83">
            <v>0</v>
          </cell>
        </row>
        <row r="84">
          <cell r="E84" t="str">
            <v>- oltre 12 mesi</v>
          </cell>
          <cell r="G84">
            <v>0</v>
          </cell>
          <cell r="I84">
            <v>0</v>
          </cell>
        </row>
        <row r="85">
          <cell r="E85" t="str">
            <v>- oltre 12 mesi</v>
          </cell>
          <cell r="G85">
            <v>0</v>
          </cell>
          <cell r="I85">
            <v>0</v>
          </cell>
        </row>
        <row r="86">
          <cell r="D86" t="str">
            <v>4)</v>
          </cell>
          <cell r="E86" t="str">
            <v>Verso imprese controllanti</v>
          </cell>
          <cell r="G86">
            <v>0</v>
          </cell>
          <cell r="I86">
            <v>0</v>
          </cell>
        </row>
        <row r="87">
          <cell r="D87" t="str">
            <v>4)</v>
          </cell>
          <cell r="E87" t="str">
            <v>- entro 12 mesi</v>
          </cell>
          <cell r="G87">
            <v>0</v>
          </cell>
          <cell r="I87">
            <v>0</v>
          </cell>
        </row>
        <row r="88">
          <cell r="E88" t="str">
            <v>- oltre 12 mesi</v>
          </cell>
          <cell r="G88">
            <v>0</v>
          </cell>
          <cell r="I88">
            <v>0</v>
          </cell>
        </row>
        <row r="89">
          <cell r="E89" t="str">
            <v>- oltre 12 mesi</v>
          </cell>
          <cell r="G89">
            <v>0</v>
          </cell>
          <cell r="I89">
            <v>0</v>
          </cell>
        </row>
        <row r="90">
          <cell r="D90" t="str">
            <v>4-bis)</v>
          </cell>
          <cell r="E90" t="str">
            <v>Crediti tributari</v>
          </cell>
          <cell r="G90">
            <v>0</v>
          </cell>
          <cell r="I90">
            <v>0</v>
          </cell>
        </row>
        <row r="91">
          <cell r="D91" t="str">
            <v>4-bis)</v>
          </cell>
          <cell r="E91" t="str">
            <v>- entro 12 mesi</v>
          </cell>
          <cell r="G91">
            <v>320</v>
          </cell>
          <cell r="I91">
            <v>338</v>
          </cell>
        </row>
        <row r="92">
          <cell r="E92" t="str">
            <v>- oltre 12 mesi</v>
          </cell>
          <cell r="G92">
            <v>0</v>
          </cell>
          <cell r="I92">
            <v>0</v>
          </cell>
        </row>
        <row r="93">
          <cell r="E93" t="str">
            <v>- oltre 12 mesi</v>
          </cell>
          <cell r="G93">
            <v>320</v>
          </cell>
          <cell r="I93">
            <v>338</v>
          </cell>
        </row>
        <row r="94">
          <cell r="D94" t="str">
            <v>4-ter)</v>
          </cell>
          <cell r="E94" t="str">
            <v>Imposte anticipate</v>
          </cell>
          <cell r="G94">
            <v>317</v>
          </cell>
          <cell r="I94">
            <v>338</v>
          </cell>
        </row>
        <row r="95">
          <cell r="D95" t="str">
            <v>4-ter)</v>
          </cell>
          <cell r="E95" t="str">
            <v>- entro 12 mesi</v>
          </cell>
          <cell r="G95">
            <v>435</v>
          </cell>
          <cell r="I95">
            <v>404</v>
          </cell>
        </row>
        <row r="96">
          <cell r="E96" t="str">
            <v>- oltre 12 mesi</v>
          </cell>
          <cell r="G96">
            <v>0</v>
          </cell>
          <cell r="I96">
            <v>0</v>
          </cell>
        </row>
        <row r="97">
          <cell r="E97" t="str">
            <v>- oltre 12 mesi</v>
          </cell>
          <cell r="G97">
            <v>435</v>
          </cell>
          <cell r="I97">
            <v>404</v>
          </cell>
        </row>
        <row r="98">
          <cell r="D98" t="str">
            <v>5)</v>
          </cell>
          <cell r="E98" t="str">
            <v>Verso altri</v>
          </cell>
          <cell r="G98">
            <v>16</v>
          </cell>
          <cell r="I98">
            <v>404</v>
          </cell>
        </row>
        <row r="99">
          <cell r="D99" t="str">
            <v>5)</v>
          </cell>
          <cell r="E99" t="str">
            <v>- entro 12 mesi</v>
          </cell>
          <cell r="G99">
            <v>23937</v>
          </cell>
          <cell r="I99">
            <v>32707</v>
          </cell>
        </row>
        <row r="100">
          <cell r="E100" t="str">
            <v>- oltre 12 mesi</v>
          </cell>
          <cell r="G100">
            <v>0</v>
          </cell>
          <cell r="I100">
            <v>0</v>
          </cell>
        </row>
        <row r="101">
          <cell r="E101" t="str">
            <v>- oltre 12 mesi</v>
          </cell>
          <cell r="G101">
            <v>23937</v>
          </cell>
          <cell r="I101">
            <v>32707</v>
          </cell>
        </row>
        <row r="102">
          <cell r="G102">
            <v>23936</v>
          </cell>
          <cell r="I102">
            <v>32707</v>
          </cell>
        </row>
        <row r="103">
          <cell r="G103">
            <v>27538</v>
          </cell>
          <cell r="I103">
            <v>39692</v>
          </cell>
        </row>
        <row r="104">
          <cell r="C104" t="str">
            <v>III.</v>
          </cell>
          <cell r="D104" t="str">
            <v>Attività finanziarie che non costituiscono immobilizzazioni</v>
          </cell>
          <cell r="G104">
            <v>27115</v>
          </cell>
          <cell r="I104">
            <v>39692</v>
          </cell>
        </row>
        <row r="105">
          <cell r="C105" t="str">
            <v>III.</v>
          </cell>
          <cell r="D105" t="str">
            <v>1)</v>
          </cell>
          <cell r="E105" t="str">
            <v>Partecipazioni in imprese controllate</v>
          </cell>
          <cell r="G105">
            <v>0</v>
          </cell>
          <cell r="I105">
            <v>0</v>
          </cell>
        </row>
        <row r="106">
          <cell r="D106" t="str">
            <v>2)</v>
          </cell>
          <cell r="E106" t="str">
            <v>Partecipazioni in imprese collegate</v>
          </cell>
          <cell r="G106">
            <v>0</v>
          </cell>
          <cell r="I106">
            <v>0</v>
          </cell>
        </row>
        <row r="107">
          <cell r="D107" t="str">
            <v>3)</v>
          </cell>
          <cell r="E107" t="str">
            <v>Partecipazioni in imprese controllanti</v>
          </cell>
          <cell r="G107">
            <v>0</v>
          </cell>
          <cell r="I107">
            <v>0</v>
          </cell>
        </row>
        <row r="108">
          <cell r="D108" t="str">
            <v>4)</v>
          </cell>
          <cell r="E108" t="str">
            <v>Altre partecipazioni</v>
          </cell>
          <cell r="G108">
            <v>0</v>
          </cell>
          <cell r="I108">
            <v>0</v>
          </cell>
        </row>
        <row r="109">
          <cell r="D109" t="str">
            <v>5)</v>
          </cell>
          <cell r="E109" t="str">
            <v>Azioni proprie</v>
          </cell>
          <cell r="G109">
            <v>0</v>
          </cell>
          <cell r="I109">
            <v>0</v>
          </cell>
        </row>
        <row r="110">
          <cell r="D110" t="str">
            <v>6)</v>
          </cell>
          <cell r="E110" t="str">
            <v>Altri titoli</v>
          </cell>
          <cell r="G110">
            <v>0</v>
          </cell>
          <cell r="I110">
            <v>0</v>
          </cell>
        </row>
        <row r="111">
          <cell r="D111" t="str">
            <v>6)</v>
          </cell>
          <cell r="E111" t="str">
            <v>Altri titoli</v>
          </cell>
          <cell r="G111">
            <v>0</v>
          </cell>
          <cell r="I111">
            <v>0</v>
          </cell>
        </row>
        <row r="112">
          <cell r="C112" t="str">
            <v>IV.</v>
          </cell>
          <cell r="D112" t="str">
            <v>Disponibilità liquide</v>
          </cell>
          <cell r="G112">
            <v>0</v>
          </cell>
          <cell r="I112">
            <v>0</v>
          </cell>
        </row>
        <row r="113">
          <cell r="C113" t="str">
            <v>IV.</v>
          </cell>
          <cell r="D113" t="str">
            <v>1)</v>
          </cell>
          <cell r="E113" t="str">
            <v>Depositi bancari e postali</v>
          </cell>
          <cell r="G113">
            <v>7074</v>
          </cell>
          <cell r="I113">
            <v>2912</v>
          </cell>
        </row>
        <row r="114">
          <cell r="D114" t="str">
            <v>2)</v>
          </cell>
          <cell r="E114" t="str">
            <v>Assegni</v>
          </cell>
          <cell r="G114">
            <v>0</v>
          </cell>
          <cell r="I114">
            <v>0</v>
          </cell>
        </row>
        <row r="115">
          <cell r="D115" t="str">
            <v>3)</v>
          </cell>
          <cell r="E115" t="str">
            <v>Denaro e valori in cassa</v>
          </cell>
          <cell r="G115">
            <v>124</v>
          </cell>
          <cell r="I115">
            <v>152</v>
          </cell>
        </row>
        <row r="116">
          <cell r="D116" t="str">
            <v>3)</v>
          </cell>
          <cell r="E116" t="str">
            <v>Denaro e valori in cassa</v>
          </cell>
          <cell r="G116">
            <v>7198</v>
          </cell>
          <cell r="I116">
            <v>3064</v>
          </cell>
        </row>
        <row r="117">
          <cell r="G117">
            <v>7198</v>
          </cell>
          <cell r="I117">
            <v>3064</v>
          </cell>
        </row>
        <row r="119">
          <cell r="B119" t="str">
            <v>Totale attivo circolante</v>
          </cell>
          <cell r="G119">
            <v>35173</v>
          </cell>
          <cell r="I119">
            <v>43388</v>
          </cell>
        </row>
        <row r="120">
          <cell r="B120" t="str">
            <v>Totale attivo circolante</v>
          </cell>
          <cell r="G120">
            <v>34750</v>
          </cell>
          <cell r="I120">
            <v>43388</v>
          </cell>
        </row>
      </sheetData>
      <sheetData sheetId="1">
        <row r="1">
          <cell r="B1" t="str">
            <v>Stato patrimoniale passivo</v>
          </cell>
          <cell r="G1" t="str">
            <v>31.12.2008</v>
          </cell>
          <cell r="I1" t="str">
            <v>31.12.2007</v>
          </cell>
        </row>
        <row r="4">
          <cell r="B4" t="str">
            <v>A)</v>
          </cell>
          <cell r="C4" t="str">
            <v>Patrimonio netto</v>
          </cell>
        </row>
        <row r="5">
          <cell r="C5" t="str">
            <v>I.</v>
          </cell>
          <cell r="D5" t="str">
            <v>Capitale sociale</v>
          </cell>
          <cell r="G5">
            <v>5000</v>
          </cell>
          <cell r="I5">
            <v>5000</v>
          </cell>
        </row>
        <row r="6">
          <cell r="C6" t="str">
            <v>II.</v>
          </cell>
          <cell r="D6" t="str">
            <v>Riserva da sovrapprezzo azioni</v>
          </cell>
          <cell r="G6">
            <v>2500</v>
          </cell>
          <cell r="I6">
            <v>2500</v>
          </cell>
        </row>
        <row r="7">
          <cell r="C7" t="str">
            <v>III.</v>
          </cell>
          <cell r="D7" t="str">
            <v>Riserva di rivalutazione</v>
          </cell>
          <cell r="G7">
            <v>0</v>
          </cell>
          <cell r="I7">
            <v>0</v>
          </cell>
        </row>
        <row r="8">
          <cell r="C8" t="str">
            <v>IV.</v>
          </cell>
          <cell r="D8" t="str">
            <v>Riserva legale</v>
          </cell>
          <cell r="G8">
            <v>1542</v>
          </cell>
          <cell r="I8">
            <v>1542</v>
          </cell>
        </row>
        <row r="9">
          <cell r="C9" t="str">
            <v>V.</v>
          </cell>
          <cell r="D9" t="str">
            <v>Riserva per azioni in portafoglio</v>
          </cell>
          <cell r="G9">
            <v>0</v>
          </cell>
          <cell r="I9">
            <v>0</v>
          </cell>
        </row>
        <row r="10">
          <cell r="C10" t="str">
            <v>VI.</v>
          </cell>
          <cell r="D10" t="str">
            <v>Riserve da consolidamento</v>
          </cell>
          <cell r="G10">
            <v>0</v>
          </cell>
          <cell r="I10">
            <v>0</v>
          </cell>
        </row>
        <row r="11">
          <cell r="C11" t="str">
            <v>VII.</v>
          </cell>
          <cell r="D11" t="str">
            <v>Altre Riserve</v>
          </cell>
        </row>
        <row r="12">
          <cell r="C12" t="str">
            <v>a)</v>
          </cell>
          <cell r="D12" t="str">
            <v>Riserva straordinaria</v>
          </cell>
          <cell r="G12">
            <v>5369</v>
          </cell>
          <cell r="I12">
            <v>399</v>
          </cell>
        </row>
        <row r="13">
          <cell r="C13" t="str">
            <v>b)</v>
          </cell>
          <cell r="D13" t="str">
            <v>Riserva indisponibile art. 2426 co. 8 bis</v>
          </cell>
          <cell r="G13">
            <v>0</v>
          </cell>
          <cell r="I13">
            <v>632</v>
          </cell>
        </row>
        <row r="14">
          <cell r="C14" t="str">
            <v>VIII.</v>
          </cell>
          <cell r="D14" t="str">
            <v>Utili (perdite) portate a nuovo</v>
          </cell>
          <cell r="G14">
            <v>-9</v>
          </cell>
          <cell r="I14">
            <v>9526</v>
          </cell>
        </row>
        <row r="15">
          <cell r="C15" t="str">
            <v>IX.</v>
          </cell>
          <cell r="D15" t="str">
            <v>Utile (perdita) dell'esercizio</v>
          </cell>
          <cell r="G15">
            <v>11697</v>
          </cell>
          <cell r="I15">
            <v>11294</v>
          </cell>
        </row>
        <row r="18">
          <cell r="B18" t="str">
            <v>Totale mezzi propri</v>
          </cell>
          <cell r="G18">
            <v>26099</v>
          </cell>
          <cell r="I18">
            <v>30893</v>
          </cell>
        </row>
        <row r="20">
          <cell r="B20" t="str">
            <v>Capitale e riserve di terzi</v>
          </cell>
          <cell r="G20">
            <v>0</v>
          </cell>
          <cell r="I20">
            <v>8646</v>
          </cell>
        </row>
        <row r="21">
          <cell r="B21" t="str">
            <v>Risultato di terzi</v>
          </cell>
          <cell r="G21">
            <v>0</v>
          </cell>
          <cell r="I21">
            <v>-18</v>
          </cell>
        </row>
        <row r="23">
          <cell r="B23" t="str">
            <v>Totale patrimonio netto</v>
          </cell>
          <cell r="G23">
            <v>26099</v>
          </cell>
          <cell r="I23">
            <v>39521</v>
          </cell>
        </row>
        <row r="26">
          <cell r="B26" t="str">
            <v>B)</v>
          </cell>
          <cell r="C26" t="str">
            <v>Fondi per rischi e oneri</v>
          </cell>
        </row>
        <row r="27">
          <cell r="D27" t="str">
            <v>1)</v>
          </cell>
          <cell r="E27" t="str">
            <v>Fondi di quiescenza e obblighi simili</v>
          </cell>
          <cell r="G27">
            <v>0</v>
          </cell>
          <cell r="I27">
            <v>0</v>
          </cell>
        </row>
        <row r="28">
          <cell r="D28" t="str">
            <v>2)</v>
          </cell>
          <cell r="E28" t="str">
            <v>Fondi per imposte</v>
          </cell>
          <cell r="G28">
            <v>0</v>
          </cell>
          <cell r="I28">
            <v>0</v>
          </cell>
        </row>
        <row r="29">
          <cell r="D29" t="str">
            <v>3)</v>
          </cell>
          <cell r="E29" t="str">
            <v>Altri</v>
          </cell>
          <cell r="G29">
            <v>2676</v>
          </cell>
          <cell r="I29">
            <v>0</v>
          </cell>
        </row>
        <row r="32">
          <cell r="B32" t="str">
            <v>Totale fondi per rischi e oneri</v>
          </cell>
          <cell r="G32">
            <v>2676</v>
          </cell>
          <cell r="I32">
            <v>0</v>
          </cell>
        </row>
        <row r="35">
          <cell r="B35" t="str">
            <v>C)</v>
          </cell>
          <cell r="C35" t="str">
            <v>Fondo trattamento fine rapporto</v>
          </cell>
          <cell r="G35">
            <v>191</v>
          </cell>
          <cell r="I35">
            <v>194</v>
          </cell>
        </row>
        <row r="38">
          <cell r="B38" t="str">
            <v>D)</v>
          </cell>
          <cell r="C38" t="str">
            <v>Debiti</v>
          </cell>
        </row>
        <row r="39">
          <cell r="D39" t="str">
            <v>1)</v>
          </cell>
          <cell r="E39" t="str">
            <v>Obbligazioni</v>
          </cell>
        </row>
        <row r="40">
          <cell r="E40" t="str">
            <v>- entro 12 mesi</v>
          </cell>
          <cell r="G40">
            <v>0</v>
          </cell>
          <cell r="I40">
            <v>0</v>
          </cell>
        </row>
        <row r="41">
          <cell r="E41" t="str">
            <v>- oltre 12 mesi</v>
          </cell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D43" t="str">
            <v>2)</v>
          </cell>
          <cell r="E43" t="str">
            <v>Obbligazioni convertibili</v>
          </cell>
        </row>
        <row r="44">
          <cell r="E44" t="str">
            <v>- entro 12 mesi</v>
          </cell>
          <cell r="G44">
            <v>0</v>
          </cell>
          <cell r="I44">
            <v>0</v>
          </cell>
        </row>
        <row r="45">
          <cell r="E45" t="str">
            <v>- oltre 12 mesi</v>
          </cell>
          <cell r="G45">
            <v>0</v>
          </cell>
          <cell r="I45">
            <v>0</v>
          </cell>
        </row>
        <row r="46">
          <cell r="G46">
            <v>0</v>
          </cell>
          <cell r="I46">
            <v>0</v>
          </cell>
        </row>
        <row r="47">
          <cell r="D47" t="str">
            <v>3)</v>
          </cell>
          <cell r="E47" t="str">
            <v>Debiti verso soci per finanziamenti</v>
          </cell>
        </row>
        <row r="48">
          <cell r="E48" t="str">
            <v>- entro 12 mesi</v>
          </cell>
          <cell r="G48">
            <v>0</v>
          </cell>
          <cell r="I48">
            <v>0</v>
          </cell>
        </row>
        <row r="49">
          <cell r="E49" t="str">
            <v>- oltre 12 mesi</v>
          </cell>
          <cell r="G49">
            <v>0</v>
          </cell>
          <cell r="I49">
            <v>0</v>
          </cell>
        </row>
        <row r="50">
          <cell r="G50">
            <v>0</v>
          </cell>
          <cell r="I50">
            <v>0</v>
          </cell>
        </row>
        <row r="51">
          <cell r="D51" t="str">
            <v>4)</v>
          </cell>
          <cell r="E51" t="str">
            <v>Debiti verso banche</v>
          </cell>
        </row>
        <row r="52">
          <cell r="E52" t="str">
            <v>- entro 12 mesi</v>
          </cell>
          <cell r="G52">
            <v>5922</v>
          </cell>
          <cell r="I52">
            <v>2857</v>
          </cell>
        </row>
        <row r="53">
          <cell r="E53" t="str">
            <v>- oltre 12 mesi</v>
          </cell>
          <cell r="G53">
            <v>61578</v>
          </cell>
          <cell r="I53">
            <v>20605</v>
          </cell>
        </row>
        <row r="54">
          <cell r="G54">
            <v>67500</v>
          </cell>
          <cell r="I54">
            <v>23462</v>
          </cell>
        </row>
        <row r="55">
          <cell r="D55" t="str">
            <v>5)</v>
          </cell>
          <cell r="E55" t="str">
            <v>Debiti verso altri finanziatori</v>
          </cell>
        </row>
        <row r="56">
          <cell r="E56" t="str">
            <v>- entro 12 mesi</v>
          </cell>
          <cell r="G56">
            <v>23005</v>
          </cell>
          <cell r="I56">
            <v>0</v>
          </cell>
        </row>
        <row r="57">
          <cell r="E57" t="str">
            <v>- oltre 12 mesi</v>
          </cell>
        </row>
        <row r="58">
          <cell r="G58">
            <v>23005</v>
          </cell>
          <cell r="I58">
            <v>0</v>
          </cell>
        </row>
        <row r="59">
          <cell r="D59" t="str">
            <v>6)</v>
          </cell>
          <cell r="E59" t="str">
            <v>Acconti</v>
          </cell>
        </row>
        <row r="60">
          <cell r="E60" t="str">
            <v>- entro 12 mesi</v>
          </cell>
          <cell r="G60">
            <v>0</v>
          </cell>
          <cell r="I60">
            <v>0</v>
          </cell>
        </row>
        <row r="61">
          <cell r="E61" t="str">
            <v>- oltre 12 mesi</v>
          </cell>
        </row>
        <row r="62">
          <cell r="G62">
            <v>0</v>
          </cell>
          <cell r="I62">
            <v>0</v>
          </cell>
        </row>
        <row r="63">
          <cell r="D63" t="str">
            <v>7)</v>
          </cell>
          <cell r="E63" t="str">
            <v>Debiti verso fornitori</v>
          </cell>
        </row>
        <row r="64">
          <cell r="E64" t="str">
            <v>- entro 12 mesi</v>
          </cell>
          <cell r="G64">
            <v>3444</v>
          </cell>
          <cell r="I64">
            <v>5547</v>
          </cell>
        </row>
        <row r="65">
          <cell r="E65" t="str">
            <v>- oltre 12 mesi</v>
          </cell>
        </row>
        <row r="66">
          <cell r="G66">
            <v>3444</v>
          </cell>
          <cell r="I66">
            <v>5547</v>
          </cell>
        </row>
        <row r="67">
          <cell r="D67" t="str">
            <v>8)</v>
          </cell>
          <cell r="E67" t="str">
            <v>Debiti rappresentati da titoli di credito</v>
          </cell>
        </row>
        <row r="68">
          <cell r="E68" t="str">
            <v>- entro 12 mesi</v>
          </cell>
          <cell r="G68">
            <v>0</v>
          </cell>
          <cell r="I68">
            <v>0</v>
          </cell>
        </row>
        <row r="69">
          <cell r="E69" t="str">
            <v>- oltre 12 mesi</v>
          </cell>
        </row>
        <row r="70">
          <cell r="G70">
            <v>0</v>
          </cell>
          <cell r="I70">
            <v>0</v>
          </cell>
        </row>
        <row r="71">
          <cell r="D71" t="str">
            <v>9)</v>
          </cell>
          <cell r="E71" t="str">
            <v>Debiti verso imprese controllate</v>
          </cell>
        </row>
        <row r="72">
          <cell r="E72" t="str">
            <v>- entro 12 mesi</v>
          </cell>
          <cell r="G72">
            <v>0</v>
          </cell>
          <cell r="I72">
            <v>0</v>
          </cell>
        </row>
        <row r="73">
          <cell r="E73" t="str">
            <v>- oltre 12 mesi</v>
          </cell>
        </row>
        <row r="74">
          <cell r="G74">
            <v>0</v>
          </cell>
          <cell r="I74">
            <v>0</v>
          </cell>
        </row>
        <row r="75">
          <cell r="D75" t="str">
            <v>10)</v>
          </cell>
          <cell r="E75" t="str">
            <v>Debiti verso imprese collegate</v>
          </cell>
        </row>
        <row r="76">
          <cell r="E76" t="str">
            <v>- entro 12 mesi</v>
          </cell>
          <cell r="G76">
            <v>0</v>
          </cell>
          <cell r="I76">
            <v>0</v>
          </cell>
        </row>
        <row r="77">
          <cell r="E77" t="str">
            <v>- oltre 12 mesi</v>
          </cell>
        </row>
        <row r="78">
          <cell r="G78">
            <v>0</v>
          </cell>
          <cell r="I78">
            <v>0</v>
          </cell>
        </row>
        <row r="79">
          <cell r="D79" t="str">
            <v>11)</v>
          </cell>
          <cell r="E79" t="str">
            <v>Debiti verso imprese controllanti</v>
          </cell>
        </row>
        <row r="80">
          <cell r="E80" t="str">
            <v>- entro 12 mesi</v>
          </cell>
          <cell r="G80">
            <v>0</v>
          </cell>
          <cell r="I80">
            <v>0</v>
          </cell>
        </row>
        <row r="81">
          <cell r="E81" t="str">
            <v>- oltre 12 mesi</v>
          </cell>
        </row>
        <row r="82">
          <cell r="G82">
            <v>0</v>
          </cell>
          <cell r="I82">
            <v>0</v>
          </cell>
        </row>
        <row r="83">
          <cell r="D83" t="str">
            <v>12)</v>
          </cell>
          <cell r="E83" t="str">
            <v>Debiti tributari</v>
          </cell>
        </row>
        <row r="84">
          <cell r="E84" t="str">
            <v>- entro 12 mesi</v>
          </cell>
          <cell r="G84">
            <v>425</v>
          </cell>
          <cell r="I84">
            <v>127</v>
          </cell>
        </row>
        <row r="85">
          <cell r="E85" t="str">
            <v>- oltre 12 mesi</v>
          </cell>
        </row>
        <row r="86">
          <cell r="G86">
            <v>425</v>
          </cell>
          <cell r="I86">
            <v>127</v>
          </cell>
        </row>
        <row r="87">
          <cell r="D87" t="str">
            <v>13)</v>
          </cell>
          <cell r="E87" t="str">
            <v>Debiti verso istituti di previdenza</v>
          </cell>
        </row>
        <row r="88">
          <cell r="E88" t="str">
            <v>- entro 12 mesi</v>
          </cell>
          <cell r="G88">
            <v>65</v>
          </cell>
          <cell r="I88">
            <v>101</v>
          </cell>
        </row>
        <row r="89">
          <cell r="E89" t="str">
            <v>- oltre 12 mesi</v>
          </cell>
        </row>
        <row r="90">
          <cell r="G90">
            <v>65</v>
          </cell>
          <cell r="I90">
            <v>101</v>
          </cell>
        </row>
        <row r="91">
          <cell r="D91" t="str">
            <v>14)</v>
          </cell>
          <cell r="E91" t="str">
            <v>Altri debiti</v>
          </cell>
        </row>
        <row r="92">
          <cell r="E92" t="str">
            <v>- entro 12 mesi</v>
          </cell>
          <cell r="G92">
            <v>18582</v>
          </cell>
          <cell r="I92">
            <v>10672</v>
          </cell>
        </row>
        <row r="93">
          <cell r="E93" t="str">
            <v>- oltre 12 mesi</v>
          </cell>
        </row>
        <row r="94">
          <cell r="G94">
            <v>18582</v>
          </cell>
          <cell r="I94">
            <v>10672</v>
          </cell>
        </row>
        <row r="97">
          <cell r="B97" t="str">
            <v>Totale debiti</v>
          </cell>
          <cell r="G97">
            <v>113021</v>
          </cell>
          <cell r="I97">
            <v>39909</v>
          </cell>
        </row>
        <row r="100">
          <cell r="B100" t="str">
            <v>E)</v>
          </cell>
          <cell r="C100" t="str">
            <v>Ratei e risconti</v>
          </cell>
        </row>
        <row r="101">
          <cell r="C101" t="str">
            <v>-</v>
          </cell>
          <cell r="D101" t="str">
            <v>aggio su prestiti</v>
          </cell>
        </row>
        <row r="102">
          <cell r="C102" t="str">
            <v>-</v>
          </cell>
          <cell r="D102" t="str">
            <v>vari</v>
          </cell>
          <cell r="G102">
            <v>2431</v>
          </cell>
          <cell r="I102">
            <v>3429</v>
          </cell>
        </row>
        <row r="103">
          <cell r="G103">
            <v>2431</v>
          </cell>
          <cell r="I103">
            <v>3429</v>
          </cell>
        </row>
        <row r="106">
          <cell r="B106" t="str">
            <v>Totale passivo</v>
          </cell>
          <cell r="G106">
            <v>144418</v>
          </cell>
          <cell r="I106">
            <v>83053</v>
          </cell>
        </row>
        <row r="109">
          <cell r="B109" t="str">
            <v>Conti d'ordine</v>
          </cell>
        </row>
        <row r="111">
          <cell r="D111" t="str">
            <v>1)</v>
          </cell>
          <cell r="E111" t="str">
            <v>Titoli in garanzia</v>
          </cell>
          <cell r="G111">
            <v>0</v>
          </cell>
          <cell r="I111">
            <v>0</v>
          </cell>
        </row>
        <row r="112">
          <cell r="D112" t="str">
            <v>2)</v>
          </cell>
          <cell r="E112" t="str">
            <v>Fideiussioni prestate</v>
          </cell>
          <cell r="G112">
            <v>584</v>
          </cell>
          <cell r="I112">
            <v>584</v>
          </cell>
        </row>
        <row r="113">
          <cell r="D113" t="str">
            <v>3)</v>
          </cell>
          <cell r="E113" t="str">
            <v>Altre garanzie prestate</v>
          </cell>
          <cell r="G113">
            <v>0</v>
          </cell>
          <cell r="I113">
            <v>0</v>
          </cell>
        </row>
        <row r="114">
          <cell r="D114" t="str">
            <v>4)</v>
          </cell>
          <cell r="E114" t="str">
            <v>Beni in leasing</v>
          </cell>
          <cell r="G114">
            <v>0</v>
          </cell>
          <cell r="I114">
            <v>0</v>
          </cell>
        </row>
        <row r="115">
          <cell r="D115" t="str">
            <v>5)</v>
          </cell>
          <cell r="E115" t="str">
            <v>Altri impegni</v>
          </cell>
          <cell r="G115">
            <v>0</v>
          </cell>
          <cell r="I115">
            <v>0</v>
          </cell>
        </row>
        <row r="117">
          <cell r="B117" t="str">
            <v>Totale conti d'ordine</v>
          </cell>
          <cell r="G117">
            <v>584</v>
          </cell>
          <cell r="I117">
            <v>584</v>
          </cell>
        </row>
      </sheetData>
      <sheetData sheetId="2">
        <row r="1">
          <cell r="B1" t="str">
            <v>Conto economico</v>
          </cell>
          <cell r="G1" t="str">
            <v>31.12.2008</v>
          </cell>
          <cell r="I1" t="str">
            <v>31.12.2007</v>
          </cell>
        </row>
        <row r="4">
          <cell r="B4" t="str">
            <v>A)</v>
          </cell>
          <cell r="C4" t="str">
            <v>Valore della produzione</v>
          </cell>
        </row>
        <row r="5">
          <cell r="C5" t="str">
            <v>1)</v>
          </cell>
          <cell r="D5" t="str">
            <v>Ricavi delle vendite e delle prestazioni</v>
          </cell>
          <cell r="G5">
            <v>89378</v>
          </cell>
          <cell r="I5">
            <v>85867</v>
          </cell>
        </row>
        <row r="6">
          <cell r="C6" t="str">
            <v>2)</v>
          </cell>
          <cell r="D6" t="str">
            <v>Variazione delle scorte di prodotti semilavorati e finiti</v>
          </cell>
          <cell r="G6">
            <v>0</v>
          </cell>
          <cell r="I6">
            <v>0</v>
          </cell>
        </row>
        <row r="7">
          <cell r="C7" t="str">
            <v>3)</v>
          </cell>
          <cell r="D7" t="str">
            <v>Variazione delle prestazioni in corso di esecuzione</v>
          </cell>
          <cell r="G7">
            <v>-123</v>
          </cell>
          <cell r="I7">
            <v>38</v>
          </cell>
        </row>
        <row r="8">
          <cell r="C8" t="str">
            <v>4)</v>
          </cell>
          <cell r="D8" t="str">
            <v>Incrementi di immobilizzi per lavori interni</v>
          </cell>
          <cell r="G8">
            <v>0</v>
          </cell>
          <cell r="I8">
            <v>0</v>
          </cell>
        </row>
        <row r="9">
          <cell r="C9" t="str">
            <v>5)</v>
          </cell>
          <cell r="D9" t="str">
            <v>Altri ricavi e proventi</v>
          </cell>
        </row>
        <row r="10">
          <cell r="D10" t="str">
            <v>-</v>
          </cell>
          <cell r="E10" t="str">
            <v>vari</v>
          </cell>
          <cell r="G10">
            <v>1694</v>
          </cell>
          <cell r="I10">
            <v>2574</v>
          </cell>
        </row>
        <row r="11">
          <cell r="D11" t="str">
            <v>-</v>
          </cell>
          <cell r="E11" t="str">
            <v>contributi in conto esercizio</v>
          </cell>
          <cell r="G11">
            <v>1479</v>
          </cell>
          <cell r="I11">
            <v>609</v>
          </cell>
        </row>
        <row r="12">
          <cell r="G12">
            <v>3173</v>
          </cell>
          <cell r="I12">
            <v>3183</v>
          </cell>
        </row>
        <row r="15">
          <cell r="B15" t="str">
            <v>Totale valore della produzione</v>
          </cell>
          <cell r="G15">
            <v>92428</v>
          </cell>
          <cell r="I15">
            <v>89088</v>
          </cell>
        </row>
        <row r="18">
          <cell r="B18" t="str">
            <v>B)</v>
          </cell>
          <cell r="C18" t="str">
            <v>Costi della produzione</v>
          </cell>
        </row>
        <row r="19">
          <cell r="C19" t="str">
            <v>6)</v>
          </cell>
          <cell r="D19" t="str">
            <v>Per merci e materiale sussidiario e di consumo</v>
          </cell>
          <cell r="G19">
            <v>10875</v>
          </cell>
          <cell r="I19">
            <v>12843</v>
          </cell>
        </row>
        <row r="20">
          <cell r="C20" t="str">
            <v>7)</v>
          </cell>
          <cell r="D20" t="str">
            <v>Per servizi</v>
          </cell>
          <cell r="G20">
            <v>11391</v>
          </cell>
          <cell r="I20">
            <v>11851</v>
          </cell>
        </row>
        <row r="21">
          <cell r="C21" t="str">
            <v>8)</v>
          </cell>
          <cell r="D21" t="str">
            <v>Per godimento di beni di terzi</v>
          </cell>
          <cell r="G21">
            <v>42017</v>
          </cell>
          <cell r="I21">
            <v>46491</v>
          </cell>
        </row>
        <row r="22">
          <cell r="C22" t="str">
            <v>9)</v>
          </cell>
          <cell r="D22" t="str">
            <v>Per il personale:</v>
          </cell>
        </row>
        <row r="23">
          <cell r="D23" t="str">
            <v>a)</v>
          </cell>
          <cell r="E23" t="str">
            <v>Salari e stipendi</v>
          </cell>
          <cell r="G23">
            <v>7530</v>
          </cell>
          <cell r="I23">
            <v>4010</v>
          </cell>
        </row>
        <row r="24">
          <cell r="D24" t="str">
            <v>b)</v>
          </cell>
          <cell r="E24" t="str">
            <v>Oneri sociali</v>
          </cell>
          <cell r="G24">
            <v>395</v>
          </cell>
          <cell r="I24">
            <v>180</v>
          </cell>
        </row>
        <row r="25">
          <cell r="D25" t="str">
            <v>c)</v>
          </cell>
          <cell r="E25" t="str">
            <v>Trattamento di fine rapporto</v>
          </cell>
          <cell r="G25">
            <v>127</v>
          </cell>
          <cell r="I25">
            <v>97</v>
          </cell>
        </row>
        <row r="26">
          <cell r="D26" t="str">
            <v>d)</v>
          </cell>
          <cell r="E26" t="str">
            <v>Trattamento di quiescenza e simili</v>
          </cell>
          <cell r="G26">
            <v>0</v>
          </cell>
          <cell r="I26">
            <v>0</v>
          </cell>
        </row>
        <row r="27">
          <cell r="D27" t="str">
            <v>e)</v>
          </cell>
          <cell r="E27" t="str">
            <v>Altri costi</v>
          </cell>
          <cell r="G27">
            <v>588</v>
          </cell>
          <cell r="I27">
            <v>399</v>
          </cell>
        </row>
        <row r="28">
          <cell r="G28">
            <v>8640</v>
          </cell>
          <cell r="I28">
            <v>4686</v>
          </cell>
        </row>
        <row r="29">
          <cell r="C29" t="str">
            <v>10)</v>
          </cell>
          <cell r="D29" t="str">
            <v>Ammortamenti e svalutazioni:</v>
          </cell>
        </row>
        <row r="30">
          <cell r="D30" t="str">
            <v>a)</v>
          </cell>
          <cell r="E30" t="str">
            <v>Ammortamenti delle immob. Immateriali</v>
          </cell>
          <cell r="G30">
            <v>1135</v>
          </cell>
          <cell r="I30">
            <v>1082</v>
          </cell>
        </row>
        <row r="31">
          <cell r="D31" t="str">
            <v>b)</v>
          </cell>
          <cell r="E31" t="str">
            <v>Ammortamenti delle immob. Materiali</v>
          </cell>
          <cell r="G31">
            <v>6936</v>
          </cell>
          <cell r="I31">
            <v>59</v>
          </cell>
        </row>
        <row r="32">
          <cell r="D32" t="str">
            <v>c)</v>
          </cell>
          <cell r="E32" t="str">
            <v>Altre svalutazioni delle immobilizzazioni</v>
          </cell>
          <cell r="G32">
            <v>0</v>
          </cell>
          <cell r="I32">
            <v>0</v>
          </cell>
        </row>
        <row r="33">
          <cell r="D33" t="str">
            <v>d)</v>
          </cell>
          <cell r="E33" t="str">
            <v>Svalutazione dei crediti</v>
          </cell>
          <cell r="G33">
            <v>0</v>
          </cell>
          <cell r="I33">
            <v>0</v>
          </cell>
        </row>
        <row r="34">
          <cell r="G34">
            <v>8071</v>
          </cell>
          <cell r="I34">
            <v>1141</v>
          </cell>
        </row>
        <row r="36">
          <cell r="C36" t="str">
            <v>11)</v>
          </cell>
          <cell r="D36" t="str">
            <v>Variazione delle rimanenze di mat. prime, sussid. e consumo</v>
          </cell>
          <cell r="G36">
            <v>72</v>
          </cell>
          <cell r="I36">
            <v>-52</v>
          </cell>
        </row>
        <row r="37">
          <cell r="C37" t="str">
            <v>12)</v>
          </cell>
          <cell r="D37" t="str">
            <v>Accantonamenti per rischi</v>
          </cell>
          <cell r="G37">
            <v>0</v>
          </cell>
          <cell r="I37">
            <v>0</v>
          </cell>
        </row>
        <row r="38">
          <cell r="C38" t="str">
            <v>13)</v>
          </cell>
          <cell r="D38" t="str">
            <v>Altri accantonamenti</v>
          </cell>
          <cell r="G38">
            <v>2676</v>
          </cell>
          <cell r="I38">
            <v>0</v>
          </cell>
        </row>
        <row r="39">
          <cell r="C39" t="str">
            <v>14)</v>
          </cell>
          <cell r="D39" t="str">
            <v>Oneri diversi di gestione</v>
          </cell>
          <cell r="G39">
            <v>259</v>
          </cell>
          <cell r="I39">
            <v>108</v>
          </cell>
        </row>
        <row r="42">
          <cell r="B42" t="str">
            <v>Totale costi della produzione</v>
          </cell>
          <cell r="G42">
            <v>84001</v>
          </cell>
          <cell r="I42">
            <v>77068</v>
          </cell>
        </row>
        <row r="45">
          <cell r="B45" t="str">
            <v>Differenza tra valore e costi della produzione</v>
          </cell>
          <cell r="G45">
            <v>8427</v>
          </cell>
          <cell r="I45">
            <v>12020</v>
          </cell>
        </row>
        <row r="48">
          <cell r="B48" t="str">
            <v>C)</v>
          </cell>
          <cell r="C48" t="str">
            <v>Proventi e oneri finanziari</v>
          </cell>
        </row>
        <row r="49">
          <cell r="C49" t="str">
            <v>15)</v>
          </cell>
          <cell r="D49" t="str">
            <v>Proventi da partecipazioni:</v>
          </cell>
        </row>
        <row r="50">
          <cell r="D50" t="str">
            <v>a)</v>
          </cell>
          <cell r="E50" t="str">
            <v>da imprese controllate</v>
          </cell>
          <cell r="G50">
            <v>6875</v>
          </cell>
          <cell r="I50">
            <v>0</v>
          </cell>
        </row>
        <row r="51">
          <cell r="D51" t="str">
            <v>b)</v>
          </cell>
          <cell r="E51" t="str">
            <v>da imprese collegate</v>
          </cell>
          <cell r="G51">
            <v>0</v>
          </cell>
          <cell r="I51">
            <v>0</v>
          </cell>
        </row>
        <row r="52">
          <cell r="D52" t="str">
            <v>c)</v>
          </cell>
          <cell r="E52" t="str">
            <v>da altri</v>
          </cell>
          <cell r="G52">
            <v>0</v>
          </cell>
          <cell r="I52">
            <v>0</v>
          </cell>
        </row>
        <row r="53">
          <cell r="G53">
            <v>6875</v>
          </cell>
          <cell r="I53">
            <v>0</v>
          </cell>
        </row>
        <row r="54">
          <cell r="C54" t="str">
            <v>16)</v>
          </cell>
          <cell r="D54" t="str">
            <v>Altri proventi finanziari:</v>
          </cell>
        </row>
        <row r="55">
          <cell r="D55" t="str">
            <v>a)</v>
          </cell>
          <cell r="E55" t="str">
            <v>da crediti iscritti nelle immobilizzazioni</v>
          </cell>
        </row>
        <row r="56">
          <cell r="E56" t="str">
            <v>- da imprese controllate</v>
          </cell>
          <cell r="G56">
            <v>0</v>
          </cell>
          <cell r="I56">
            <v>0</v>
          </cell>
        </row>
        <row r="57">
          <cell r="E57" t="str">
            <v>- da imprese collegate</v>
          </cell>
          <cell r="G57">
            <v>0</v>
          </cell>
          <cell r="I57">
            <v>0</v>
          </cell>
        </row>
        <row r="58">
          <cell r="E58" t="str">
            <v>- da imprese controllanti</v>
          </cell>
          <cell r="G58">
            <v>0</v>
          </cell>
          <cell r="I58">
            <v>0</v>
          </cell>
        </row>
        <row r="59">
          <cell r="E59" t="str">
            <v>- da altri</v>
          </cell>
          <cell r="G59">
            <v>0</v>
          </cell>
          <cell r="I59">
            <v>0</v>
          </cell>
        </row>
        <row r="60">
          <cell r="G60">
            <v>0</v>
          </cell>
          <cell r="I60">
            <v>0</v>
          </cell>
        </row>
        <row r="61">
          <cell r="D61" t="str">
            <v>b)</v>
          </cell>
          <cell r="E61" t="str">
            <v>da titoli iscritti nelle immobilizzazioni</v>
          </cell>
          <cell r="G61">
            <v>0</v>
          </cell>
          <cell r="I61">
            <v>0</v>
          </cell>
        </row>
        <row r="62">
          <cell r="D62" t="str">
            <v>c)</v>
          </cell>
          <cell r="E62" t="str">
            <v>da titoli iscritti nell'attivo circolante</v>
          </cell>
          <cell r="G62">
            <v>0</v>
          </cell>
          <cell r="I62">
            <v>0</v>
          </cell>
        </row>
        <row r="63">
          <cell r="D63" t="str">
            <v>d)</v>
          </cell>
          <cell r="E63" t="str">
            <v>proventi diversi dai precedenti</v>
          </cell>
        </row>
        <row r="64">
          <cell r="E64" t="str">
            <v>- da imprese controllate</v>
          </cell>
          <cell r="G64">
            <v>50</v>
          </cell>
          <cell r="I64">
            <v>0</v>
          </cell>
        </row>
        <row r="65">
          <cell r="E65" t="str">
            <v>- da imprese collegate</v>
          </cell>
          <cell r="G65">
            <v>0</v>
          </cell>
          <cell r="I65">
            <v>0</v>
          </cell>
        </row>
        <row r="66">
          <cell r="E66" t="str">
            <v>- da imprese controllanti</v>
          </cell>
          <cell r="G66">
            <v>0</v>
          </cell>
          <cell r="I66">
            <v>0</v>
          </cell>
        </row>
        <row r="67">
          <cell r="E67" t="str">
            <v>- da altri</v>
          </cell>
          <cell r="G67">
            <v>1060</v>
          </cell>
          <cell r="I67">
            <v>2503</v>
          </cell>
        </row>
        <row r="68">
          <cell r="G68">
            <v>1110</v>
          </cell>
          <cell r="I68">
            <v>2503</v>
          </cell>
        </row>
        <row r="69">
          <cell r="C69" t="str">
            <v>17)</v>
          </cell>
          <cell r="D69" t="str">
            <v>Interessi e altri oneri finanziari</v>
          </cell>
        </row>
        <row r="70">
          <cell r="E70" t="str">
            <v>- verso imprese controllate</v>
          </cell>
          <cell r="G70">
            <v>0</v>
          </cell>
          <cell r="I70">
            <v>0</v>
          </cell>
        </row>
        <row r="71">
          <cell r="E71" t="str">
            <v>- verso imprese collegate</v>
          </cell>
          <cell r="G71">
            <v>0</v>
          </cell>
          <cell r="I71">
            <v>0</v>
          </cell>
        </row>
        <row r="72">
          <cell r="E72" t="str">
            <v>- verso imprese controllanti</v>
          </cell>
          <cell r="G72">
            <v>0</v>
          </cell>
          <cell r="I72">
            <v>0</v>
          </cell>
        </row>
        <row r="73">
          <cell r="E73" t="str">
            <v>- verso altri</v>
          </cell>
          <cell r="G73">
            <v>-3670</v>
          </cell>
          <cell r="I73">
            <v>-447</v>
          </cell>
        </row>
        <row r="74">
          <cell r="G74">
            <v>-3670</v>
          </cell>
          <cell r="I74">
            <v>-447</v>
          </cell>
        </row>
        <row r="76">
          <cell r="C76" t="str">
            <v>17bis)</v>
          </cell>
          <cell r="D76" t="str">
            <v>Utili e perdite su cambi</v>
          </cell>
          <cell r="G76">
            <v>-781</v>
          </cell>
          <cell r="I76">
            <v>-3081</v>
          </cell>
        </row>
        <row r="79">
          <cell r="B79" t="str">
            <v>Totale proventi e oneri finanziari</v>
          </cell>
          <cell r="G79">
            <v>3534</v>
          </cell>
          <cell r="I79">
            <v>-1025</v>
          </cell>
        </row>
        <row r="82">
          <cell r="B82" t="str">
            <v>D)</v>
          </cell>
          <cell r="C82" t="str">
            <v>Rettifiche di valore di attività finanziarie</v>
          </cell>
        </row>
        <row r="83">
          <cell r="C83" t="str">
            <v>18)</v>
          </cell>
          <cell r="D83" t="str">
            <v>Rivalutazioni:</v>
          </cell>
        </row>
        <row r="84">
          <cell r="D84" t="str">
            <v>a)</v>
          </cell>
          <cell r="E84" t="str">
            <v>di partecipazioni</v>
          </cell>
          <cell r="G84">
            <v>0</v>
          </cell>
          <cell r="I84">
            <v>0</v>
          </cell>
        </row>
        <row r="85">
          <cell r="D85" t="str">
            <v>b)</v>
          </cell>
          <cell r="E85" t="str">
            <v>di immobilizzazioni finanziarie</v>
          </cell>
          <cell r="G85">
            <v>0</v>
          </cell>
          <cell r="I85">
            <v>0</v>
          </cell>
        </row>
        <row r="86">
          <cell r="D86" t="str">
            <v>c)</v>
          </cell>
          <cell r="E86" t="str">
            <v>di titoli iscritti nell'attivo circolante</v>
          </cell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C88" t="str">
            <v>19)</v>
          </cell>
          <cell r="D88" t="str">
            <v>Svalutazioni</v>
          </cell>
        </row>
        <row r="89">
          <cell r="D89" t="str">
            <v>a)</v>
          </cell>
          <cell r="E89" t="str">
            <v>di partecipazioni</v>
          </cell>
          <cell r="G89">
            <v>0</v>
          </cell>
          <cell r="I89">
            <v>0</v>
          </cell>
        </row>
        <row r="90">
          <cell r="D90" t="str">
            <v>b)</v>
          </cell>
          <cell r="E90" t="str">
            <v>di immobilizzazioni finanziarie</v>
          </cell>
          <cell r="G90">
            <v>0</v>
          </cell>
          <cell r="I90">
            <v>0</v>
          </cell>
        </row>
        <row r="91">
          <cell r="D91" t="str">
            <v>c)</v>
          </cell>
          <cell r="E91" t="str">
            <v>di titoli iscritti nell'attivo circolante</v>
          </cell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5">
          <cell r="B95" t="str">
            <v>Totale rettifiche di valore di attività finanziarie</v>
          </cell>
          <cell r="G95">
            <v>0</v>
          </cell>
          <cell r="I95">
            <v>0</v>
          </cell>
        </row>
        <row r="98">
          <cell r="B98" t="str">
            <v>E)</v>
          </cell>
          <cell r="C98" t="str">
            <v>Proventi e oneri straordinari</v>
          </cell>
        </row>
        <row r="99">
          <cell r="C99" t="str">
            <v>20)</v>
          </cell>
          <cell r="D99" t="str">
            <v>Proventi:</v>
          </cell>
        </row>
        <row r="100">
          <cell r="D100" t="str">
            <v>-</v>
          </cell>
          <cell r="E100" t="str">
            <v>plusvalenze da alienazioni</v>
          </cell>
          <cell r="G100">
            <v>0</v>
          </cell>
          <cell r="I100">
            <v>0</v>
          </cell>
        </row>
        <row r="101">
          <cell r="D101" t="str">
            <v>-</v>
          </cell>
          <cell r="E101" t="str">
            <v>vari</v>
          </cell>
          <cell r="G101">
            <v>289</v>
          </cell>
          <cell r="I101">
            <v>123</v>
          </cell>
        </row>
        <row r="102">
          <cell r="G102">
            <v>289</v>
          </cell>
          <cell r="I102">
            <v>123</v>
          </cell>
        </row>
        <row r="103">
          <cell r="C103" t="str">
            <v>21)</v>
          </cell>
          <cell r="D103" t="str">
            <v>Oneri:</v>
          </cell>
        </row>
        <row r="104">
          <cell r="D104" t="str">
            <v>-</v>
          </cell>
          <cell r="E104" t="str">
            <v>minusvalenze da alienazioni</v>
          </cell>
          <cell r="G104">
            <v>0</v>
          </cell>
          <cell r="I104">
            <v>0</v>
          </cell>
        </row>
        <row r="105">
          <cell r="D105" t="str">
            <v>-</v>
          </cell>
          <cell r="E105" t="str">
            <v>imposte esercizi precedenti</v>
          </cell>
          <cell r="G105">
            <v>-5</v>
          </cell>
          <cell r="I105">
            <v>0</v>
          </cell>
        </row>
        <row r="106">
          <cell r="D106" t="str">
            <v>-</v>
          </cell>
          <cell r="E106" t="str">
            <v>vari</v>
          </cell>
          <cell r="G106">
            <v>-588</v>
          </cell>
          <cell r="I106">
            <v>-231</v>
          </cell>
        </row>
        <row r="107">
          <cell r="G107">
            <v>-593</v>
          </cell>
          <cell r="I107">
            <v>-231</v>
          </cell>
        </row>
        <row r="110">
          <cell r="B110" t="str">
            <v>Totale proventi e oneri straordinari</v>
          </cell>
          <cell r="G110">
            <v>-304</v>
          </cell>
          <cell r="I110">
            <v>-108</v>
          </cell>
        </row>
        <row r="114">
          <cell r="B114" t="str">
            <v>Risultato prima delle imposte</v>
          </cell>
          <cell r="G114">
            <v>11657</v>
          </cell>
          <cell r="I114">
            <v>10887</v>
          </cell>
        </row>
        <row r="117">
          <cell r="C117" t="str">
            <v>22)</v>
          </cell>
          <cell r="D117" t="str">
            <v>Imposte sul reddito dell'esercizio</v>
          </cell>
        </row>
        <row r="118">
          <cell r="D118" t="str">
            <v>a)</v>
          </cell>
          <cell r="E118" t="str">
            <v>imposte correnti</v>
          </cell>
          <cell r="G118">
            <v>0</v>
          </cell>
          <cell r="I118">
            <v>0</v>
          </cell>
        </row>
        <row r="119">
          <cell r="D119" t="str">
            <v>b)</v>
          </cell>
          <cell r="E119" t="str">
            <v>imposte anticipate / (differite)</v>
          </cell>
          <cell r="G119">
            <v>40</v>
          </cell>
          <cell r="I119">
            <v>389</v>
          </cell>
        </row>
        <row r="122">
          <cell r="B122" t="str">
            <v>Utile (perdita) dell'esercizio</v>
          </cell>
          <cell r="G122">
            <v>11697</v>
          </cell>
          <cell r="I122">
            <v>11276</v>
          </cell>
        </row>
        <row r="125">
          <cell r="B125" t="str">
            <v>Utile (perdita) dell'esercizio di pertinenza di terzi</v>
          </cell>
          <cell r="G125">
            <v>0</v>
          </cell>
          <cell r="I125">
            <v>-18</v>
          </cell>
        </row>
        <row r="126">
          <cell r="B126" t="str">
            <v>Utile (perdita) dell'esercizio del gruppo</v>
          </cell>
          <cell r="G126">
            <v>11697</v>
          </cell>
          <cell r="I126">
            <v>11294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per regione"/>
      <sheetName val="SALARI"/>
      <sheetName val="PROGETT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RF"/>
      <sheetName val="DIT"/>
      <sheetName val="Irap"/>
      <sheetName val="LIQ. IMPO"/>
      <sheetName val="Foglio1"/>
      <sheetName val="Inutilizzato"/>
      <sheetName val="PRO FORMA 2000"/>
      <sheetName val="Consol PROFO 2000"/>
      <sheetName val="framotel pro forma"/>
      <sheetName val="aeroviaggi pro forma"/>
      <sheetName val="scritture"/>
      <sheetName val="gruppo"/>
      <sheetName val="P. Netto "/>
      <sheetName val="Raccordo"/>
      <sheetName val="bil euro"/>
      <sheetName val="nota int NO."/>
      <sheetName val="Tabelle cespiti NO"/>
      <sheetName val="Cefalù "/>
      <sheetName val="Sotair"/>
      <sheetName val="Aerfrance"/>
      <sheetName val="De Rocroy"/>
      <sheetName val="brucoli Villaggio"/>
      <sheetName val="brucoli Immobiliare"/>
      <sheetName val="personale 2000"/>
      <sheetName val="TFR"/>
      <sheetName val="emolumenti"/>
      <sheetName val="Sheet15"/>
      <sheetName val="Sheet16"/>
      <sheetName val="CE 2000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Brucoli H.V. s.r.l.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itture"/>
      <sheetName val="Note"/>
      <sheetName val="Dati"/>
      <sheetName val="Attivo"/>
      <sheetName val="Passivo"/>
      <sheetName val="CE"/>
      <sheetName val="RF"/>
      <sheetName val="RF sintetico"/>
      <sheetName val="Imposte pagate"/>
      <sheetName val="Tavola SP"/>
      <sheetName val="Tavola CE"/>
      <sheetName val="Allegati SP"/>
      <sheetName val="Allegati CE"/>
      <sheetName val="riclassificato_sispi"/>
      <sheetName val="Prospetti"/>
      <sheetName val="Immateriali"/>
      <sheetName val="Materiali"/>
      <sheetName val="Movimenti PN"/>
      <sheetName val="PN"/>
      <sheetName val="Reset"/>
      <sheetName val="Indicatori"/>
      <sheetName val="Dipendenti"/>
      <sheetName val="Fondi rischi"/>
      <sheetName val="Ric onere fiscale"/>
      <sheetName val="Parti correlate"/>
      <sheetName val="All 1 NI fatture_emesse"/>
      <sheetName val="All 1 NI fatture_da_emettere"/>
      <sheetName val="All 1 NI debiti_comune"/>
      <sheetName val="Indici per relazione"/>
      <sheetName val="DTA"/>
      <sheetName val="ROL"/>
      <sheetName val="ACE"/>
      <sheetName val="IRES"/>
      <sheetName val="IRAP"/>
      <sheetName val="Deduzione IRAP"/>
      <sheetName val="Cuneo fiscale"/>
      <sheetName val="De Minimis"/>
      <sheetName val="CT"/>
      <sheetName val="NS"/>
      <sheetName val="Super ammto"/>
      <sheetName val="dettaglio_super_amm"/>
      <sheetName val="Sesamo"/>
      <sheetName val="prospetti_relazione_gestione"/>
    </sheetNames>
    <sheetDataSet>
      <sheetData sheetId="0"/>
      <sheetData sheetId="1"/>
      <sheetData sheetId="2">
        <row r="2">
          <cell r="B2" t="str">
            <v>Sispi - Sistema Palermo Innovazione S.p.A.</v>
          </cell>
        </row>
        <row r="3">
          <cell r="B3">
            <v>2021</v>
          </cell>
        </row>
        <row r="4">
          <cell r="B4">
            <v>2020</v>
          </cell>
        </row>
      </sheetData>
      <sheetData sheetId="3">
        <row r="6">
          <cell r="E6">
            <v>2021</v>
          </cell>
          <cell r="G6">
            <v>2020</v>
          </cell>
        </row>
        <row r="32">
          <cell r="E32">
            <v>143437</v>
          </cell>
          <cell r="G32">
            <v>143616</v>
          </cell>
        </row>
      </sheetData>
      <sheetData sheetId="4"/>
      <sheetData sheetId="5">
        <row r="93">
          <cell r="E93">
            <v>96023</v>
          </cell>
        </row>
      </sheetData>
      <sheetData sheetId="6"/>
      <sheetData sheetId="7"/>
      <sheetData sheetId="8"/>
      <sheetData sheetId="9">
        <row r="40">
          <cell r="D40">
            <v>0</v>
          </cell>
          <cell r="G40">
            <v>0</v>
          </cell>
        </row>
      </sheetData>
      <sheetData sheetId="10"/>
      <sheetData sheetId="11">
        <row r="118">
          <cell r="B118">
            <v>272088.25</v>
          </cell>
          <cell r="D118">
            <v>281622.33</v>
          </cell>
        </row>
        <row r="149">
          <cell r="B149">
            <v>-1696736.85</v>
          </cell>
          <cell r="D149">
            <v>-1610315.5</v>
          </cell>
        </row>
        <row r="155">
          <cell r="B155">
            <v>0</v>
          </cell>
          <cell r="D155">
            <v>0</v>
          </cell>
        </row>
        <row r="348">
          <cell r="B348">
            <v>-538730.88</v>
          </cell>
          <cell r="D348">
            <v>-604853.68999999994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0"/>
  <sheetViews>
    <sheetView showGridLines="0" tabSelected="1" zoomScale="150" zoomScaleNormal="150" zoomScaleSheetLayoutView="75" workbookViewId="0">
      <selection activeCell="E95" sqref="E95"/>
    </sheetView>
  </sheetViews>
  <sheetFormatPr defaultColWidth="11.44140625" defaultRowHeight="13.8" x14ac:dyDescent="0.3"/>
  <cols>
    <col min="1" max="1" width="2.33203125" style="3" customWidth="1"/>
    <col min="2" max="2" width="9" style="42" customWidth="1"/>
    <col min="3" max="3" width="68.5546875" style="3" bestFit="1" customWidth="1"/>
    <col min="4" max="4" width="2.109375" style="3" customWidth="1"/>
    <col min="5" max="5" width="12.6640625" style="3" bestFit="1" customWidth="1"/>
    <col min="6" max="6" width="1.88671875" style="3" customWidth="1"/>
    <col min="7" max="7" width="12.5546875" style="3" bestFit="1" customWidth="1"/>
    <col min="8" max="8" width="1.44140625" style="3" customWidth="1"/>
    <col min="9" max="9" width="11.44140625" style="3"/>
    <col min="10" max="10" width="14.6640625" style="3" customWidth="1"/>
    <col min="11" max="16384" width="11.44140625" style="3"/>
  </cols>
  <sheetData>
    <row r="1" spans="2:10" x14ac:dyDescent="0.3">
      <c r="B1" s="1"/>
      <c r="C1" s="2"/>
      <c r="D1" s="2"/>
      <c r="E1" s="2"/>
      <c r="F1" s="2"/>
      <c r="G1" s="2"/>
      <c r="H1" s="2"/>
    </row>
    <row r="2" spans="2:10" ht="21" x14ac:dyDescent="0.3">
      <c r="B2" s="135" t="str">
        <f>+[5]Dati!B2</f>
        <v>Sispi - Sistema Palermo Innovazione S.p.A.</v>
      </c>
      <c r="C2" s="135"/>
      <c r="D2" s="2"/>
      <c r="E2" s="2"/>
      <c r="F2" s="2"/>
      <c r="G2" s="2"/>
      <c r="H2" s="2"/>
    </row>
    <row r="3" spans="2:10" x14ac:dyDescent="0.3">
      <c r="B3" s="1"/>
      <c r="C3" s="2"/>
      <c r="D3" s="2"/>
      <c r="E3" s="2"/>
      <c r="F3" s="2"/>
      <c r="G3" s="2"/>
      <c r="H3" s="2"/>
    </row>
    <row r="4" spans="2:10" ht="18" x14ac:dyDescent="0.3">
      <c r="B4" s="4" t="s">
        <v>0</v>
      </c>
      <c r="C4" s="4"/>
      <c r="D4" s="2"/>
      <c r="E4" s="2"/>
      <c r="F4" s="2"/>
      <c r="G4" s="2"/>
      <c r="H4" s="2"/>
    </row>
    <row r="5" spans="2:10" ht="9.75" customHeight="1" x14ac:dyDescent="0.3">
      <c r="B5" s="1"/>
      <c r="C5" s="2"/>
      <c r="D5" s="2"/>
      <c r="E5" s="5"/>
      <c r="F5" s="5"/>
      <c r="G5" s="2"/>
      <c r="H5" s="2"/>
    </row>
    <row r="6" spans="2:10" ht="15.6" x14ac:dyDescent="0.3">
      <c r="B6" s="136" t="s">
        <v>1</v>
      </c>
      <c r="C6" s="136"/>
      <c r="D6" s="6"/>
      <c r="E6" s="7">
        <f>+[5]Dati!B3</f>
        <v>2021</v>
      </c>
      <c r="F6" s="7"/>
      <c r="G6" s="7">
        <f>+[5]Dati!B4</f>
        <v>2020</v>
      </c>
      <c r="H6" s="8"/>
    </row>
    <row r="7" spans="2:10" ht="15.6" x14ac:dyDescent="0.3">
      <c r="B7" s="9"/>
      <c r="C7" s="10"/>
      <c r="D7" s="10"/>
      <c r="E7" s="11"/>
      <c r="F7" s="11"/>
      <c r="G7" s="10"/>
      <c r="H7" s="10"/>
    </row>
    <row r="8" spans="2:10" ht="15.6" x14ac:dyDescent="0.3">
      <c r="B8" s="12" t="s">
        <v>2</v>
      </c>
      <c r="C8" s="13" t="s">
        <v>3</v>
      </c>
      <c r="D8" s="14"/>
      <c r="E8" s="15">
        <v>0</v>
      </c>
      <c r="F8" s="15"/>
      <c r="G8" s="16">
        <v>0</v>
      </c>
      <c r="H8" s="17"/>
    </row>
    <row r="9" spans="2:10" ht="7.5" customHeight="1" x14ac:dyDescent="0.3">
      <c r="B9" s="9"/>
      <c r="C9" s="10"/>
      <c r="D9" s="9"/>
      <c r="E9" s="11"/>
      <c r="F9" s="11"/>
      <c r="G9" s="10"/>
      <c r="H9" s="10"/>
    </row>
    <row r="10" spans="2:10" s="23" customFormat="1" ht="14.4" hidden="1" x14ac:dyDescent="0.3">
      <c r="B10" s="18"/>
      <c r="C10" s="19" t="s">
        <v>4</v>
      </c>
      <c r="D10" s="20"/>
      <c r="E10" s="21">
        <v>0</v>
      </c>
      <c r="F10" s="21"/>
      <c r="G10" s="22">
        <v>0</v>
      </c>
      <c r="H10" s="22"/>
    </row>
    <row r="11" spans="2:10" ht="7.5" customHeight="1" x14ac:dyDescent="0.3">
      <c r="B11" s="9"/>
      <c r="C11" s="10"/>
      <c r="D11" s="9"/>
      <c r="E11" s="11"/>
      <c r="F11" s="11"/>
      <c r="G11" s="10"/>
      <c r="H11" s="10"/>
    </row>
    <row r="12" spans="2:10" ht="15.6" x14ac:dyDescent="0.3">
      <c r="B12" s="12" t="s">
        <v>5</v>
      </c>
      <c r="C12" s="13" t="s">
        <v>6</v>
      </c>
      <c r="D12" s="14"/>
      <c r="E12" s="15">
        <f>+E14+E24+E32</f>
        <v>1325803</v>
      </c>
      <c r="F12" s="15"/>
      <c r="G12" s="16">
        <f>+G14+G24+G32</f>
        <v>1376525</v>
      </c>
      <c r="H12" s="17"/>
      <c r="J12" s="24"/>
    </row>
    <row r="13" spans="2:10" ht="15.6" x14ac:dyDescent="0.3">
      <c r="B13" s="25"/>
      <c r="C13" s="26"/>
      <c r="D13" s="27"/>
      <c r="E13" s="28"/>
      <c r="F13" s="28"/>
      <c r="G13" s="29"/>
      <c r="H13" s="30"/>
    </row>
    <row r="14" spans="2:10" ht="15.6" x14ac:dyDescent="0.3">
      <c r="B14" s="12" t="s">
        <v>7</v>
      </c>
      <c r="C14" s="13" t="s">
        <v>8</v>
      </c>
      <c r="D14" s="14"/>
      <c r="E14" s="15">
        <f>SUM(E16:E22)</f>
        <v>176333</v>
      </c>
      <c r="F14" s="15"/>
      <c r="G14" s="16">
        <f>SUM(G16:G22)</f>
        <v>116117</v>
      </c>
      <c r="H14" s="17"/>
    </row>
    <row r="15" spans="2:10" ht="15.6" x14ac:dyDescent="0.3">
      <c r="B15" s="25"/>
      <c r="C15" s="26"/>
      <c r="D15" s="27"/>
      <c r="E15" s="28"/>
      <c r="F15" s="28"/>
      <c r="G15" s="29"/>
      <c r="H15" s="30"/>
    </row>
    <row r="16" spans="2:10" ht="15.6" hidden="1" x14ac:dyDescent="0.3">
      <c r="B16" s="31">
        <v>1</v>
      </c>
      <c r="C16" s="10" t="s">
        <v>9</v>
      </c>
      <c r="D16" s="9"/>
      <c r="E16" s="32">
        <v>0</v>
      </c>
      <c r="F16" s="32"/>
      <c r="G16" s="33">
        <v>0</v>
      </c>
      <c r="H16" s="33"/>
    </row>
    <row r="17" spans="2:10" ht="15.6" hidden="1" x14ac:dyDescent="0.3">
      <c r="B17" s="31">
        <v>2</v>
      </c>
      <c r="C17" s="10" t="s">
        <v>10</v>
      </c>
      <c r="D17" s="9"/>
      <c r="E17" s="32">
        <v>0</v>
      </c>
      <c r="F17" s="32"/>
      <c r="G17" s="33">
        <v>0</v>
      </c>
      <c r="H17" s="33"/>
    </row>
    <row r="18" spans="2:10" ht="15.6" x14ac:dyDescent="0.3">
      <c r="B18" s="31">
        <v>3</v>
      </c>
      <c r="C18" s="10" t="s">
        <v>11</v>
      </c>
      <c r="D18" s="9"/>
      <c r="E18" s="32">
        <v>107094</v>
      </c>
      <c r="F18" s="32"/>
      <c r="G18" s="33">
        <v>82350</v>
      </c>
      <c r="H18" s="33"/>
      <c r="I18" s="24"/>
    </row>
    <row r="19" spans="2:10" ht="15.6" hidden="1" x14ac:dyDescent="0.3">
      <c r="B19" s="31">
        <v>4</v>
      </c>
      <c r="C19" s="10" t="s">
        <v>12</v>
      </c>
      <c r="D19" s="9"/>
      <c r="E19" s="32">
        <v>0</v>
      </c>
      <c r="F19" s="32"/>
      <c r="G19" s="33">
        <v>0</v>
      </c>
      <c r="H19" s="33"/>
    </row>
    <row r="20" spans="2:10" ht="15.6" hidden="1" x14ac:dyDescent="0.3">
      <c r="B20" s="31">
        <v>5</v>
      </c>
      <c r="C20" s="10" t="s">
        <v>13</v>
      </c>
      <c r="D20" s="9"/>
      <c r="E20" s="32">
        <v>0</v>
      </c>
      <c r="F20" s="32"/>
      <c r="G20" s="33">
        <v>0</v>
      </c>
      <c r="H20" s="33"/>
    </row>
    <row r="21" spans="2:10" ht="15.6" hidden="1" x14ac:dyDescent="0.3">
      <c r="B21" s="31">
        <v>6</v>
      </c>
      <c r="C21" s="10" t="s">
        <v>14</v>
      </c>
      <c r="D21" s="9"/>
      <c r="E21" s="32">
        <v>0</v>
      </c>
      <c r="F21" s="32"/>
      <c r="G21" s="33">
        <v>0</v>
      </c>
      <c r="H21" s="33"/>
    </row>
    <row r="22" spans="2:10" ht="15.6" x14ac:dyDescent="0.3">
      <c r="B22" s="31">
        <v>7</v>
      </c>
      <c r="C22" s="10" t="s">
        <v>15</v>
      </c>
      <c r="D22" s="9"/>
      <c r="E22" s="32">
        <v>69239</v>
      </c>
      <c r="F22" s="32"/>
      <c r="G22" s="33">
        <v>33767</v>
      </c>
      <c r="H22" s="33"/>
      <c r="I22" s="24"/>
    </row>
    <row r="23" spans="2:10" ht="15.6" x14ac:dyDescent="0.3">
      <c r="B23" s="31"/>
      <c r="C23" s="10"/>
      <c r="D23" s="9"/>
      <c r="E23" s="32"/>
      <c r="F23" s="32"/>
      <c r="G23" s="33"/>
      <c r="H23" s="33"/>
    </row>
    <row r="24" spans="2:10" ht="15.6" x14ac:dyDescent="0.3">
      <c r="B24" s="12" t="s">
        <v>16</v>
      </c>
      <c r="C24" s="13" t="s">
        <v>17</v>
      </c>
      <c r="D24" s="14"/>
      <c r="E24" s="15">
        <f>SUM(E26:E30)</f>
        <v>1006033</v>
      </c>
      <c r="F24" s="15"/>
      <c r="G24" s="16">
        <f>SUM(G26:G30)</f>
        <v>1116792</v>
      </c>
      <c r="H24" s="17"/>
      <c r="J24" s="34"/>
    </row>
    <row r="25" spans="2:10" ht="15.6" x14ac:dyDescent="0.3">
      <c r="B25" s="31"/>
      <c r="C25" s="10"/>
      <c r="D25" s="9"/>
      <c r="E25" s="32"/>
      <c r="F25" s="32"/>
      <c r="G25" s="33"/>
      <c r="H25" s="33"/>
      <c r="J25" s="24"/>
    </row>
    <row r="26" spans="2:10" ht="15.6" hidden="1" x14ac:dyDescent="0.3">
      <c r="B26" s="31">
        <v>1</v>
      </c>
      <c r="C26" s="10" t="s">
        <v>18</v>
      </c>
      <c r="D26" s="9"/>
      <c r="E26" s="32">
        <v>0</v>
      </c>
      <c r="F26" s="32"/>
      <c r="G26" s="33">
        <v>0</v>
      </c>
      <c r="H26" s="33"/>
    </row>
    <row r="27" spans="2:10" ht="15.6" x14ac:dyDescent="0.3">
      <c r="B27" s="31">
        <v>2</v>
      </c>
      <c r="C27" s="10" t="s">
        <v>19</v>
      </c>
      <c r="D27" s="9"/>
      <c r="E27" s="32">
        <v>83724</v>
      </c>
      <c r="F27" s="32"/>
      <c r="G27" s="33">
        <v>92040</v>
      </c>
      <c r="H27" s="33"/>
    </row>
    <row r="28" spans="2:10" ht="15.6" x14ac:dyDescent="0.3">
      <c r="B28" s="31">
        <v>3</v>
      </c>
      <c r="C28" s="10" t="s">
        <v>20</v>
      </c>
      <c r="D28" s="9"/>
      <c r="E28" s="32">
        <v>110847</v>
      </c>
      <c r="F28" s="32"/>
      <c r="G28" s="33">
        <v>142776</v>
      </c>
      <c r="H28" s="33"/>
    </row>
    <row r="29" spans="2:10" ht="15.6" x14ac:dyDescent="0.3">
      <c r="B29" s="31">
        <v>4</v>
      </c>
      <c r="C29" s="10" t="s">
        <v>21</v>
      </c>
      <c r="D29" s="9"/>
      <c r="E29" s="32">
        <v>811462</v>
      </c>
      <c r="F29" s="32"/>
      <c r="G29" s="33">
        <v>881976</v>
      </c>
      <c r="H29" s="33"/>
    </row>
    <row r="30" spans="2:10" ht="15.6" hidden="1" x14ac:dyDescent="0.3">
      <c r="B30" s="31">
        <v>5</v>
      </c>
      <c r="C30" s="10" t="s">
        <v>14</v>
      </c>
      <c r="D30" s="9"/>
      <c r="E30" s="32">
        <v>0</v>
      </c>
      <c r="F30" s="32"/>
      <c r="G30" s="33">
        <v>0</v>
      </c>
      <c r="H30" s="33"/>
    </row>
    <row r="31" spans="2:10" ht="15.6" x14ac:dyDescent="0.3">
      <c r="B31" s="31"/>
      <c r="C31" s="10"/>
      <c r="D31" s="9"/>
      <c r="E31" s="32"/>
      <c r="F31" s="32"/>
      <c r="G31" s="33"/>
      <c r="H31" s="33"/>
    </row>
    <row r="32" spans="2:10" ht="15.6" x14ac:dyDescent="0.3">
      <c r="B32" s="12" t="s">
        <v>22</v>
      </c>
      <c r="C32" s="13" t="s">
        <v>23</v>
      </c>
      <c r="D32" s="14"/>
      <c r="E32" s="15">
        <f>+E34+E40+E51+E52</f>
        <v>143437</v>
      </c>
      <c r="F32" s="15"/>
      <c r="G32" s="16">
        <f>+G34+G40+G51+G52</f>
        <v>143616</v>
      </c>
      <c r="H32" s="17"/>
    </row>
    <row r="33" spans="2:8" ht="15.6" x14ac:dyDescent="0.3">
      <c r="B33" s="31"/>
      <c r="C33" s="10"/>
      <c r="D33" s="9"/>
      <c r="E33" s="32"/>
      <c r="F33" s="32"/>
      <c r="G33" s="33"/>
      <c r="H33" s="33"/>
    </row>
    <row r="34" spans="2:8" ht="15.6" x14ac:dyDescent="0.3">
      <c r="B34" s="31">
        <v>1</v>
      </c>
      <c r="C34" s="10" t="s">
        <v>24</v>
      </c>
      <c r="D34" s="9"/>
      <c r="E34" s="32">
        <v>80000</v>
      </c>
      <c r="F34" s="32"/>
      <c r="G34" s="33">
        <v>80000</v>
      </c>
      <c r="H34" s="33"/>
    </row>
    <row r="35" spans="2:8" ht="15.6" hidden="1" x14ac:dyDescent="0.3">
      <c r="B35" s="31"/>
      <c r="C35" s="10" t="s">
        <v>25</v>
      </c>
      <c r="D35" s="9"/>
      <c r="E35" s="32">
        <v>0</v>
      </c>
      <c r="F35" s="32"/>
      <c r="G35" s="33">
        <v>0</v>
      </c>
      <c r="H35" s="33"/>
    </row>
    <row r="36" spans="2:8" ht="15.6" hidden="1" x14ac:dyDescent="0.3">
      <c r="B36" s="31"/>
      <c r="C36" s="10" t="s">
        <v>26</v>
      </c>
      <c r="D36" s="9"/>
      <c r="E36" s="32">
        <v>0</v>
      </c>
      <c r="F36" s="32"/>
      <c r="G36" s="33">
        <v>0</v>
      </c>
      <c r="H36" s="33"/>
    </row>
    <row r="37" spans="2:8" ht="15.6" hidden="1" x14ac:dyDescent="0.3">
      <c r="B37" s="31"/>
      <c r="C37" s="10" t="s">
        <v>27</v>
      </c>
      <c r="D37" s="9"/>
      <c r="E37" s="32">
        <v>0</v>
      </c>
      <c r="F37" s="32"/>
      <c r="G37" s="33">
        <v>0</v>
      </c>
      <c r="H37" s="33"/>
    </row>
    <row r="38" spans="2:8" ht="15.6" x14ac:dyDescent="0.3">
      <c r="B38" s="31"/>
      <c r="C38" s="10" t="s">
        <v>28</v>
      </c>
      <c r="D38" s="9"/>
      <c r="E38" s="32">
        <v>80000</v>
      </c>
      <c r="F38" s="32"/>
      <c r="G38" s="33">
        <v>80000</v>
      </c>
      <c r="H38" s="33"/>
    </row>
    <row r="39" spans="2:8" ht="15.6" hidden="1" x14ac:dyDescent="0.3">
      <c r="B39" s="9" t="s">
        <v>29</v>
      </c>
      <c r="C39" s="10" t="s">
        <v>30</v>
      </c>
      <c r="D39" s="9"/>
      <c r="E39" s="32">
        <v>0</v>
      </c>
      <c r="F39" s="32"/>
      <c r="G39" s="33">
        <v>0</v>
      </c>
      <c r="H39" s="33"/>
    </row>
    <row r="40" spans="2:8" ht="15.6" x14ac:dyDescent="0.3">
      <c r="B40" s="31">
        <v>2</v>
      </c>
      <c r="C40" s="10" t="s">
        <v>31</v>
      </c>
      <c r="D40" s="9"/>
      <c r="E40" s="32">
        <v>63437</v>
      </c>
      <c r="F40" s="32"/>
      <c r="G40" s="33">
        <v>63616</v>
      </c>
      <c r="H40" s="33"/>
    </row>
    <row r="41" spans="2:8" ht="15.6" hidden="1" x14ac:dyDescent="0.3">
      <c r="B41" s="9" t="s">
        <v>29</v>
      </c>
      <c r="C41" s="10" t="s">
        <v>32</v>
      </c>
      <c r="D41" s="9"/>
      <c r="E41" s="32">
        <v>0</v>
      </c>
      <c r="F41" s="32"/>
      <c r="G41" s="33">
        <v>0</v>
      </c>
      <c r="H41" s="33"/>
    </row>
    <row r="42" spans="2:8" s="40" customFormat="1" ht="14.4" hidden="1" x14ac:dyDescent="0.3">
      <c r="B42" s="35"/>
      <c r="C42" s="36" t="s">
        <v>33</v>
      </c>
      <c r="D42" s="37"/>
      <c r="E42" s="38">
        <v>0</v>
      </c>
      <c r="F42" s="38"/>
      <c r="G42" s="39">
        <v>0</v>
      </c>
      <c r="H42" s="39"/>
    </row>
    <row r="43" spans="2:8" ht="15.6" hidden="1" x14ac:dyDescent="0.3">
      <c r="B43" s="9"/>
      <c r="C43" s="10" t="s">
        <v>34</v>
      </c>
      <c r="D43" s="9"/>
      <c r="E43" s="32">
        <v>0</v>
      </c>
      <c r="F43" s="32"/>
      <c r="G43" s="33">
        <v>0</v>
      </c>
      <c r="H43" s="33"/>
    </row>
    <row r="44" spans="2:8" s="40" customFormat="1" ht="14.4" hidden="1" x14ac:dyDescent="0.3">
      <c r="B44" s="35"/>
      <c r="C44" s="36" t="s">
        <v>33</v>
      </c>
      <c r="D44" s="37"/>
      <c r="E44" s="38">
        <v>0</v>
      </c>
      <c r="F44" s="38"/>
      <c r="G44" s="39">
        <v>0</v>
      </c>
      <c r="H44" s="39"/>
    </row>
    <row r="45" spans="2:8" ht="15.6" hidden="1" x14ac:dyDescent="0.3">
      <c r="B45" s="9"/>
      <c r="C45" s="10" t="s">
        <v>35</v>
      </c>
      <c r="D45" s="9"/>
      <c r="E45" s="32">
        <v>0</v>
      </c>
      <c r="F45" s="32"/>
      <c r="G45" s="33">
        <v>0</v>
      </c>
      <c r="H45" s="33"/>
    </row>
    <row r="46" spans="2:8" s="40" customFormat="1" ht="14.4" hidden="1" x14ac:dyDescent="0.3">
      <c r="B46" s="35"/>
      <c r="C46" s="36" t="s">
        <v>33</v>
      </c>
      <c r="D46" s="37"/>
      <c r="E46" s="38">
        <v>0</v>
      </c>
      <c r="F46" s="38"/>
      <c r="G46" s="39">
        <v>0</v>
      </c>
      <c r="H46" s="39"/>
    </row>
    <row r="47" spans="2:8" ht="15.6" hidden="1" x14ac:dyDescent="0.3">
      <c r="B47" s="9"/>
      <c r="C47" s="10" t="s">
        <v>36</v>
      </c>
      <c r="D47" s="9"/>
      <c r="E47" s="32">
        <v>0</v>
      </c>
      <c r="F47" s="32"/>
      <c r="G47" s="33">
        <v>0</v>
      </c>
      <c r="H47" s="33"/>
    </row>
    <row r="48" spans="2:8" s="40" customFormat="1" ht="14.4" hidden="1" x14ac:dyDescent="0.3">
      <c r="B48" s="35"/>
      <c r="C48" s="36" t="s">
        <v>33</v>
      </c>
      <c r="D48" s="37"/>
      <c r="E48" s="38">
        <v>0</v>
      </c>
      <c r="F48" s="38"/>
      <c r="G48" s="39">
        <v>0</v>
      </c>
      <c r="H48" s="39"/>
    </row>
    <row r="49" spans="2:9" ht="15.6" collapsed="1" x14ac:dyDescent="0.3">
      <c r="B49" s="9"/>
      <c r="C49" s="10" t="s">
        <v>37</v>
      </c>
      <c r="D49" s="9"/>
      <c r="E49" s="32">
        <v>63437</v>
      </c>
      <c r="F49" s="32"/>
      <c r="G49" s="33">
        <v>63616</v>
      </c>
      <c r="H49" s="33"/>
      <c r="I49" s="24"/>
    </row>
    <row r="50" spans="2:9" s="40" customFormat="1" ht="14.4" hidden="1" x14ac:dyDescent="0.3">
      <c r="B50" s="35"/>
      <c r="C50" s="36" t="s">
        <v>33</v>
      </c>
      <c r="D50" s="37"/>
      <c r="E50" s="38">
        <v>0</v>
      </c>
      <c r="F50" s="38"/>
      <c r="G50" s="39">
        <v>0</v>
      </c>
      <c r="H50" s="39"/>
    </row>
    <row r="51" spans="2:9" ht="15.6" hidden="1" collapsed="1" x14ac:dyDescent="0.3">
      <c r="B51" s="31">
        <v>3</v>
      </c>
      <c r="C51" s="10" t="s">
        <v>38</v>
      </c>
      <c r="D51" s="9"/>
      <c r="E51" s="32">
        <v>0</v>
      </c>
      <c r="F51" s="32"/>
      <c r="G51" s="33">
        <v>0</v>
      </c>
      <c r="H51" s="33"/>
    </row>
    <row r="52" spans="2:9" ht="15.6" hidden="1" x14ac:dyDescent="0.3">
      <c r="B52" s="31">
        <v>4</v>
      </c>
      <c r="C52" s="10" t="s">
        <v>39</v>
      </c>
      <c r="D52" s="9"/>
      <c r="E52" s="32">
        <v>0</v>
      </c>
      <c r="F52" s="32"/>
      <c r="G52" s="33">
        <v>0</v>
      </c>
      <c r="H52" s="33"/>
    </row>
    <row r="53" spans="2:9" ht="15.6" x14ac:dyDescent="0.3">
      <c r="B53" s="31"/>
      <c r="C53" s="10"/>
      <c r="D53" s="9"/>
      <c r="E53" s="32"/>
      <c r="F53" s="32"/>
      <c r="G53" s="33"/>
      <c r="H53" s="33"/>
    </row>
    <row r="54" spans="2:9" ht="15.6" x14ac:dyDescent="0.3">
      <c r="B54" s="12" t="s">
        <v>40</v>
      </c>
      <c r="C54" s="13" t="s">
        <v>41</v>
      </c>
      <c r="D54" s="14"/>
      <c r="E54" s="15">
        <f>+E56+E64+E82+E93</f>
        <v>15966925</v>
      </c>
      <c r="F54" s="15"/>
      <c r="G54" s="16">
        <f>+G56+G64+G82+G93</f>
        <v>15331113</v>
      </c>
      <c r="H54" s="17"/>
    </row>
    <row r="55" spans="2:9" ht="15.6" x14ac:dyDescent="0.3">
      <c r="B55" s="31"/>
      <c r="C55" s="10"/>
      <c r="D55" s="9"/>
      <c r="E55" s="32"/>
      <c r="F55" s="32"/>
      <c r="G55" s="33"/>
      <c r="H55" s="33"/>
    </row>
    <row r="56" spans="2:9" ht="15.6" x14ac:dyDescent="0.3">
      <c r="B56" s="12" t="s">
        <v>42</v>
      </c>
      <c r="C56" s="13" t="s">
        <v>43</v>
      </c>
      <c r="D56" s="14"/>
      <c r="E56" s="15">
        <f>SUM(E58:E62)</f>
        <v>1108854</v>
      </c>
      <c r="F56" s="15"/>
      <c r="G56" s="16">
        <f>SUM(G58:G62)</f>
        <v>925067</v>
      </c>
      <c r="H56" s="17"/>
    </row>
    <row r="57" spans="2:9" ht="15.6" x14ac:dyDescent="0.3">
      <c r="B57" s="25"/>
      <c r="C57" s="26"/>
      <c r="D57" s="27"/>
      <c r="E57" s="28"/>
      <c r="F57" s="28"/>
      <c r="G57" s="29"/>
      <c r="H57" s="30"/>
    </row>
    <row r="58" spans="2:9" ht="15.6" x14ac:dyDescent="0.3">
      <c r="B58" s="31">
        <v>1</v>
      </c>
      <c r="C58" s="10" t="s">
        <v>44</v>
      </c>
      <c r="D58" s="9"/>
      <c r="E58" s="32">
        <v>233936</v>
      </c>
      <c r="F58" s="32"/>
      <c r="G58" s="33">
        <v>271079</v>
      </c>
      <c r="H58" s="33"/>
    </row>
    <row r="59" spans="2:9" ht="15.6" hidden="1" x14ac:dyDescent="0.3">
      <c r="B59" s="31">
        <v>2</v>
      </c>
      <c r="C59" s="10" t="s">
        <v>45</v>
      </c>
      <c r="D59" s="9"/>
      <c r="E59" s="32">
        <v>0</v>
      </c>
      <c r="F59" s="32"/>
      <c r="G59" s="33">
        <v>0</v>
      </c>
      <c r="H59" s="33"/>
    </row>
    <row r="60" spans="2:9" ht="15.6" x14ac:dyDescent="0.3">
      <c r="B60" s="31">
        <v>3</v>
      </c>
      <c r="C60" s="10" t="s">
        <v>46</v>
      </c>
      <c r="D60" s="9"/>
      <c r="E60" s="32">
        <v>874918</v>
      </c>
      <c r="F60" s="32"/>
      <c r="G60" s="33">
        <v>653988</v>
      </c>
      <c r="H60" s="33"/>
    </row>
    <row r="61" spans="2:9" ht="15.6" hidden="1" x14ac:dyDescent="0.3">
      <c r="B61" s="31">
        <v>4</v>
      </c>
      <c r="C61" s="10" t="s">
        <v>47</v>
      </c>
      <c r="D61" s="9"/>
      <c r="E61" s="32">
        <v>0</v>
      </c>
      <c r="F61" s="32"/>
      <c r="G61" s="33">
        <v>0</v>
      </c>
      <c r="H61" s="33"/>
    </row>
    <row r="62" spans="2:9" s="41" customFormat="1" ht="15.6" hidden="1" x14ac:dyDescent="0.3">
      <c r="B62" s="31">
        <v>5</v>
      </c>
      <c r="C62" s="10" t="s">
        <v>48</v>
      </c>
      <c r="D62" s="9"/>
      <c r="E62" s="32">
        <v>0</v>
      </c>
      <c r="F62" s="32"/>
      <c r="G62" s="33">
        <v>0</v>
      </c>
      <c r="H62" s="33"/>
    </row>
    <row r="63" spans="2:9" ht="15.6" x14ac:dyDescent="0.3">
      <c r="B63" s="31"/>
      <c r="C63" s="10"/>
      <c r="D63" s="9"/>
      <c r="E63" s="32"/>
      <c r="F63" s="32"/>
      <c r="G63" s="33"/>
      <c r="H63" s="33"/>
    </row>
    <row r="64" spans="2:9" ht="15.6" x14ac:dyDescent="0.3">
      <c r="B64" s="12" t="s">
        <v>49</v>
      </c>
      <c r="C64" s="13" t="s">
        <v>31</v>
      </c>
      <c r="D64" s="14"/>
      <c r="E64" s="15">
        <f>+E66+E68+E70+E72+E74+E76+E78+E79</f>
        <v>6435318</v>
      </c>
      <c r="F64" s="15"/>
      <c r="G64" s="16">
        <f>+G66+G68+G70+G72+G74+G76+G78+G79</f>
        <v>7047034</v>
      </c>
      <c r="H64" s="17"/>
    </row>
    <row r="65" spans="2:8" ht="15.6" x14ac:dyDescent="0.3">
      <c r="B65" s="25"/>
      <c r="C65" s="26"/>
      <c r="D65" s="27"/>
      <c r="E65" s="28"/>
      <c r="F65" s="28"/>
      <c r="G65" s="29"/>
      <c r="H65" s="26"/>
    </row>
    <row r="66" spans="2:8" ht="15.6" x14ac:dyDescent="0.3">
      <c r="B66" s="31">
        <v>1</v>
      </c>
      <c r="C66" s="10" t="s">
        <v>50</v>
      </c>
      <c r="D66" s="9"/>
      <c r="E66" s="32">
        <v>2275</v>
      </c>
      <c r="F66" s="32"/>
      <c r="G66" s="33">
        <v>0</v>
      </c>
      <c r="H66" s="33"/>
    </row>
    <row r="67" spans="2:8" s="40" customFormat="1" ht="14.4" hidden="1" x14ac:dyDescent="0.3">
      <c r="B67" s="35"/>
      <c r="C67" s="36" t="s">
        <v>51</v>
      </c>
      <c r="D67" s="37"/>
      <c r="E67" s="38">
        <v>0</v>
      </c>
      <c r="F67" s="38"/>
      <c r="G67" s="39">
        <v>0</v>
      </c>
      <c r="H67" s="39"/>
    </row>
    <row r="68" spans="2:8" ht="15.6" hidden="1" collapsed="1" x14ac:dyDescent="0.3">
      <c r="B68" s="31">
        <v>2</v>
      </c>
      <c r="C68" s="10" t="s">
        <v>52</v>
      </c>
      <c r="D68" s="9"/>
      <c r="E68" s="32">
        <v>0</v>
      </c>
      <c r="F68" s="32"/>
      <c r="G68" s="33">
        <v>0</v>
      </c>
      <c r="H68" s="33"/>
    </row>
    <row r="69" spans="2:8" s="40" customFormat="1" ht="14.4" hidden="1" x14ac:dyDescent="0.3">
      <c r="B69" s="35"/>
      <c r="C69" s="36" t="s">
        <v>51</v>
      </c>
      <c r="D69" s="37"/>
      <c r="E69" s="38">
        <v>0</v>
      </c>
      <c r="F69" s="38"/>
      <c r="G69" s="39">
        <v>0</v>
      </c>
      <c r="H69" s="39"/>
    </row>
    <row r="70" spans="2:8" ht="15.6" hidden="1" collapsed="1" x14ac:dyDescent="0.3">
      <c r="B70" s="31">
        <v>3</v>
      </c>
      <c r="C70" s="10" t="s">
        <v>53</v>
      </c>
      <c r="D70" s="9"/>
      <c r="E70" s="32">
        <v>0</v>
      </c>
      <c r="F70" s="32"/>
      <c r="G70" s="33">
        <v>0</v>
      </c>
      <c r="H70" s="33"/>
    </row>
    <row r="71" spans="2:8" s="40" customFormat="1" ht="14.4" hidden="1" x14ac:dyDescent="0.3">
      <c r="B71" s="35"/>
      <c r="C71" s="36" t="s">
        <v>51</v>
      </c>
      <c r="D71" s="37"/>
      <c r="E71" s="38">
        <v>0</v>
      </c>
      <c r="F71" s="38"/>
      <c r="G71" s="39">
        <v>0</v>
      </c>
      <c r="H71" s="39"/>
    </row>
    <row r="72" spans="2:8" ht="15.6" collapsed="1" x14ac:dyDescent="0.3">
      <c r="B72" s="31">
        <v>4</v>
      </c>
      <c r="C72" s="10" t="s">
        <v>54</v>
      </c>
      <c r="D72" s="9"/>
      <c r="E72" s="32">
        <v>4828627</v>
      </c>
      <c r="F72" s="32"/>
      <c r="G72" s="33">
        <v>4994800</v>
      </c>
      <c r="H72" s="33"/>
    </row>
    <row r="73" spans="2:8" s="40" customFormat="1" ht="14.4" hidden="1" x14ac:dyDescent="0.3">
      <c r="B73" s="35"/>
      <c r="C73" s="36" t="s">
        <v>51</v>
      </c>
      <c r="D73" s="37"/>
      <c r="E73" s="38">
        <v>0</v>
      </c>
      <c r="F73" s="38"/>
      <c r="G73" s="39">
        <v>0</v>
      </c>
      <c r="H73" s="39"/>
    </row>
    <row r="74" spans="2:8" ht="15.6" collapsed="1" x14ac:dyDescent="0.3">
      <c r="B74" s="31">
        <v>5</v>
      </c>
      <c r="C74" s="10" t="s">
        <v>55</v>
      </c>
      <c r="D74" s="9"/>
      <c r="E74" s="32">
        <v>450403</v>
      </c>
      <c r="F74" s="32"/>
      <c r="G74" s="33">
        <v>384101</v>
      </c>
      <c r="H74" s="33"/>
    </row>
    <row r="75" spans="2:8" s="40" customFormat="1" ht="14.4" hidden="1" x14ac:dyDescent="0.3">
      <c r="B75" s="35"/>
      <c r="C75" s="36" t="s">
        <v>51</v>
      </c>
      <c r="D75" s="37"/>
      <c r="E75" s="38">
        <v>0</v>
      </c>
      <c r="F75" s="38"/>
      <c r="G75" s="39">
        <v>0</v>
      </c>
      <c r="H75" s="39"/>
    </row>
    <row r="76" spans="2:8" ht="15.6" collapsed="1" x14ac:dyDescent="0.3">
      <c r="B76" s="31" t="s">
        <v>56</v>
      </c>
      <c r="C76" s="10" t="s">
        <v>57</v>
      </c>
      <c r="D76" s="9"/>
      <c r="E76" s="32">
        <v>196282</v>
      </c>
      <c r="F76" s="32"/>
      <c r="G76" s="33">
        <v>725258</v>
      </c>
      <c r="H76" s="33"/>
    </row>
    <row r="77" spans="2:8" s="40" customFormat="1" ht="14.4" hidden="1" x14ac:dyDescent="0.3">
      <c r="B77" s="35"/>
      <c r="C77" s="36" t="s">
        <v>51</v>
      </c>
      <c r="D77" s="37"/>
      <c r="E77" s="38">
        <v>0</v>
      </c>
      <c r="F77" s="38"/>
      <c r="G77" s="39">
        <v>0</v>
      </c>
      <c r="H77" s="39"/>
    </row>
    <row r="78" spans="2:8" ht="15.6" collapsed="1" x14ac:dyDescent="0.3">
      <c r="B78" s="31" t="s">
        <v>58</v>
      </c>
      <c r="C78" s="10" t="s">
        <v>59</v>
      </c>
      <c r="D78" s="9"/>
      <c r="E78" s="32">
        <v>341727</v>
      </c>
      <c r="F78" s="32"/>
      <c r="G78" s="33">
        <v>310251</v>
      </c>
      <c r="H78" s="33"/>
    </row>
    <row r="79" spans="2:8" ht="15.6" x14ac:dyDescent="0.3">
      <c r="B79" s="31" t="s">
        <v>60</v>
      </c>
      <c r="C79" s="10" t="s">
        <v>61</v>
      </c>
      <c r="D79" s="9"/>
      <c r="E79" s="32">
        <v>616004</v>
      </c>
      <c r="F79" s="32"/>
      <c r="G79" s="33">
        <v>632624</v>
      </c>
      <c r="H79" s="33"/>
    </row>
    <row r="80" spans="2:8" s="40" customFormat="1" ht="14.4" hidden="1" x14ac:dyDescent="0.3">
      <c r="B80" s="35"/>
      <c r="C80" s="36" t="s">
        <v>51</v>
      </c>
      <c r="D80" s="37"/>
      <c r="E80" s="38">
        <v>0</v>
      </c>
      <c r="F80" s="38"/>
      <c r="G80" s="39">
        <v>0</v>
      </c>
      <c r="H80" s="39"/>
    </row>
    <row r="81" spans="2:8" ht="15.6" collapsed="1" x14ac:dyDescent="0.3">
      <c r="B81" s="31"/>
      <c r="C81" s="10"/>
      <c r="D81" s="9"/>
      <c r="E81" s="32"/>
      <c r="F81" s="32"/>
      <c r="G81" s="33"/>
      <c r="H81" s="33"/>
    </row>
    <row r="82" spans="2:8" ht="15.6" x14ac:dyDescent="0.3">
      <c r="B82" s="12" t="s">
        <v>62</v>
      </c>
      <c r="C82" s="13" t="s">
        <v>63</v>
      </c>
      <c r="D82" s="14"/>
      <c r="E82" s="15">
        <f>SUM(E84:E91)</f>
        <v>0</v>
      </c>
      <c r="F82" s="15"/>
      <c r="G82" s="16">
        <f>SUM(G84:G91)</f>
        <v>0</v>
      </c>
      <c r="H82" s="17"/>
    </row>
    <row r="83" spans="2:8" ht="15.6" x14ac:dyDescent="0.3">
      <c r="B83" s="25"/>
      <c r="C83" s="26"/>
      <c r="D83" s="27"/>
      <c r="E83" s="28"/>
      <c r="F83" s="28"/>
      <c r="G83" s="29"/>
      <c r="H83" s="26"/>
    </row>
    <row r="84" spans="2:8" ht="15.6" hidden="1" x14ac:dyDescent="0.3">
      <c r="B84" s="31">
        <v>1</v>
      </c>
      <c r="C84" s="10" t="s">
        <v>64</v>
      </c>
      <c r="D84" s="9"/>
      <c r="E84" s="32">
        <v>0</v>
      </c>
      <c r="F84" s="32"/>
      <c r="G84" s="33">
        <v>0</v>
      </c>
      <c r="H84" s="33"/>
    </row>
    <row r="85" spans="2:8" ht="15.6" hidden="1" x14ac:dyDescent="0.3">
      <c r="B85" s="31">
        <v>2</v>
      </c>
      <c r="C85" s="10" t="s">
        <v>65</v>
      </c>
      <c r="D85" s="9"/>
      <c r="E85" s="32">
        <v>0</v>
      </c>
      <c r="F85" s="32"/>
      <c r="G85" s="33">
        <v>0</v>
      </c>
      <c r="H85" s="33"/>
    </row>
    <row r="86" spans="2:8" ht="15.6" hidden="1" x14ac:dyDescent="0.3">
      <c r="B86" s="31">
        <v>3</v>
      </c>
      <c r="C86" s="10" t="s">
        <v>66</v>
      </c>
      <c r="D86" s="9"/>
      <c r="E86" s="32">
        <v>0</v>
      </c>
      <c r="F86" s="32"/>
      <c r="G86" s="33">
        <v>0</v>
      </c>
      <c r="H86" s="33"/>
    </row>
    <row r="87" spans="2:8" ht="15.6" hidden="1" x14ac:dyDescent="0.3">
      <c r="B87" s="31" t="s">
        <v>67</v>
      </c>
      <c r="C87" s="10" t="s">
        <v>68</v>
      </c>
      <c r="D87" s="9"/>
      <c r="E87" s="32">
        <v>0</v>
      </c>
      <c r="F87" s="32"/>
      <c r="G87" s="33">
        <v>0</v>
      </c>
      <c r="H87" s="33"/>
    </row>
    <row r="88" spans="2:8" ht="15.6" hidden="1" x14ac:dyDescent="0.3">
      <c r="B88" s="31">
        <v>4</v>
      </c>
      <c r="C88" s="10" t="s">
        <v>69</v>
      </c>
      <c r="D88" s="9"/>
      <c r="E88" s="32">
        <v>0</v>
      </c>
      <c r="F88" s="32"/>
      <c r="G88" s="33">
        <v>0</v>
      </c>
      <c r="H88" s="33"/>
    </row>
    <row r="89" spans="2:8" ht="15.6" hidden="1" x14ac:dyDescent="0.3">
      <c r="B89" s="31">
        <v>5</v>
      </c>
      <c r="C89" s="10" t="s">
        <v>39</v>
      </c>
      <c r="D89" s="9"/>
      <c r="E89" s="32">
        <v>0</v>
      </c>
      <c r="F89" s="32"/>
      <c r="G89" s="33">
        <v>0</v>
      </c>
      <c r="H89" s="33"/>
    </row>
    <row r="90" spans="2:8" ht="15.6" hidden="1" x14ac:dyDescent="0.3">
      <c r="B90" s="31">
        <v>6</v>
      </c>
      <c r="C90" s="10" t="s">
        <v>38</v>
      </c>
      <c r="D90" s="9"/>
      <c r="E90" s="32">
        <v>0</v>
      </c>
      <c r="F90" s="32"/>
      <c r="G90" s="33">
        <v>0</v>
      </c>
      <c r="H90" s="33"/>
    </row>
    <row r="91" spans="2:8" ht="15.6" hidden="1" x14ac:dyDescent="0.3">
      <c r="B91" s="31">
        <v>7</v>
      </c>
      <c r="C91" s="10" t="s">
        <v>70</v>
      </c>
      <c r="D91" s="9"/>
      <c r="E91" s="32">
        <v>0</v>
      </c>
      <c r="F91" s="32"/>
      <c r="G91" s="33">
        <v>0</v>
      </c>
      <c r="H91" s="33"/>
    </row>
    <row r="92" spans="2:8" ht="15.6" hidden="1" x14ac:dyDescent="0.3">
      <c r="B92" s="31"/>
      <c r="C92" s="10"/>
      <c r="D92" s="9"/>
      <c r="E92" s="32"/>
      <c r="F92" s="32"/>
      <c r="G92" s="33"/>
      <c r="H92" s="33"/>
    </row>
    <row r="93" spans="2:8" ht="15.6" x14ac:dyDescent="0.3">
      <c r="B93" s="12" t="s">
        <v>71</v>
      </c>
      <c r="C93" s="13" t="s">
        <v>72</v>
      </c>
      <c r="D93" s="14"/>
      <c r="E93" s="15">
        <f>SUM(E95:E97)</f>
        <v>8422753</v>
      </c>
      <c r="F93" s="15"/>
      <c r="G93" s="16">
        <f>SUM(G95:G97)</f>
        <v>7359012</v>
      </c>
      <c r="H93" s="17"/>
    </row>
    <row r="94" spans="2:8" ht="15.6" x14ac:dyDescent="0.3">
      <c r="B94" s="25"/>
      <c r="C94" s="26"/>
      <c r="D94" s="27"/>
      <c r="E94" s="28"/>
      <c r="F94" s="28"/>
      <c r="G94" s="29"/>
      <c r="H94" s="26"/>
    </row>
    <row r="95" spans="2:8" ht="15.6" x14ac:dyDescent="0.3">
      <c r="B95" s="31">
        <v>1</v>
      </c>
      <c r="C95" s="10" t="s">
        <v>73</v>
      </c>
      <c r="D95" s="9"/>
      <c r="E95" s="32">
        <v>8421681</v>
      </c>
      <c r="F95" s="32"/>
      <c r="G95" s="33">
        <v>7357708</v>
      </c>
      <c r="H95" s="33"/>
    </row>
    <row r="96" spans="2:8" ht="15.6" hidden="1" x14ac:dyDescent="0.3">
      <c r="B96" s="31">
        <v>2</v>
      </c>
      <c r="C96" s="10" t="s">
        <v>74</v>
      </c>
      <c r="D96" s="9"/>
      <c r="E96" s="32">
        <v>0</v>
      </c>
      <c r="F96" s="32"/>
      <c r="G96" s="33">
        <v>0</v>
      </c>
      <c r="H96" s="33"/>
    </row>
    <row r="97" spans="2:8" ht="15.6" x14ac:dyDescent="0.3">
      <c r="B97" s="31">
        <v>3</v>
      </c>
      <c r="C97" s="10" t="s">
        <v>75</v>
      </c>
      <c r="D97" s="9"/>
      <c r="E97" s="32">
        <v>1072</v>
      </c>
      <c r="F97" s="32"/>
      <c r="G97" s="33">
        <v>1304</v>
      </c>
      <c r="H97" s="33"/>
    </row>
    <row r="98" spans="2:8" ht="15.6" x14ac:dyDescent="0.3">
      <c r="B98" s="31"/>
      <c r="C98" s="10"/>
      <c r="D98" s="9"/>
      <c r="E98" s="32"/>
      <c r="F98" s="32"/>
      <c r="G98" s="33"/>
      <c r="H98" s="33"/>
    </row>
    <row r="99" spans="2:8" ht="15.6" x14ac:dyDescent="0.3">
      <c r="B99" s="12" t="s">
        <v>76</v>
      </c>
      <c r="C99" s="13" t="s">
        <v>77</v>
      </c>
      <c r="D99" s="14"/>
      <c r="E99" s="15">
        <f>+ROUND('[5]Allegati SP'!B118,)</f>
        <v>272088</v>
      </c>
      <c r="F99" s="15"/>
      <c r="G99" s="16">
        <f>+ROUND('[5]Allegati SP'!D118,)</f>
        <v>281622</v>
      </c>
      <c r="H99" s="17"/>
    </row>
    <row r="100" spans="2:8" ht="15.6" x14ac:dyDescent="0.3">
      <c r="B100" s="31"/>
      <c r="C100" s="10"/>
      <c r="D100" s="9"/>
      <c r="E100" s="32"/>
      <c r="F100" s="32"/>
      <c r="G100" s="33"/>
      <c r="H100" s="33"/>
    </row>
    <row r="101" spans="2:8" ht="15.6" x14ac:dyDescent="0.3">
      <c r="B101" s="12" t="s">
        <v>29</v>
      </c>
      <c r="C101" s="13" t="s">
        <v>78</v>
      </c>
      <c r="D101" s="14"/>
      <c r="E101" s="15">
        <f>+E8+E12+E54+E99</f>
        <v>17564816</v>
      </c>
      <c r="F101" s="15"/>
      <c r="G101" s="16">
        <f>+G8+G12+G54+G99</f>
        <v>16989260</v>
      </c>
      <c r="H101" s="17"/>
    </row>
    <row r="102" spans="2:8" ht="15.6" x14ac:dyDescent="0.3">
      <c r="B102" s="31"/>
      <c r="C102" s="10"/>
      <c r="D102" s="9"/>
      <c r="E102" s="32"/>
      <c r="F102" s="32"/>
      <c r="G102" s="33"/>
      <c r="H102" s="33"/>
    </row>
    <row r="103" spans="2:8" ht="15.6" x14ac:dyDescent="0.3">
      <c r="B103" s="31"/>
      <c r="C103" s="10"/>
      <c r="D103" s="9"/>
      <c r="E103" s="33"/>
      <c r="F103" s="33"/>
      <c r="G103" s="33"/>
      <c r="H103" s="33"/>
    </row>
    <row r="104" spans="2:8" x14ac:dyDescent="0.3">
      <c r="D104" s="42"/>
      <c r="E104" s="24"/>
      <c r="F104" s="24"/>
      <c r="G104" s="24"/>
      <c r="H104" s="24"/>
    </row>
    <row r="105" spans="2:8" x14ac:dyDescent="0.3">
      <c r="D105" s="42"/>
      <c r="E105" s="24"/>
      <c r="F105" s="24"/>
      <c r="G105" s="24"/>
      <c r="H105" s="24"/>
    </row>
    <row r="106" spans="2:8" x14ac:dyDescent="0.3">
      <c r="D106" s="42"/>
      <c r="E106" s="24"/>
      <c r="F106" s="24"/>
      <c r="G106" s="24"/>
      <c r="H106" s="24"/>
    </row>
    <row r="107" spans="2:8" x14ac:dyDescent="0.3">
      <c r="D107" s="42"/>
      <c r="E107" s="24"/>
      <c r="F107" s="24"/>
      <c r="G107" s="24"/>
      <c r="H107" s="24"/>
    </row>
    <row r="108" spans="2:8" x14ac:dyDescent="0.3">
      <c r="D108" s="42"/>
      <c r="E108" s="24"/>
      <c r="F108" s="24"/>
      <c r="G108" s="24"/>
      <c r="H108" s="24"/>
    </row>
    <row r="109" spans="2:8" x14ac:dyDescent="0.3">
      <c r="D109" s="42"/>
      <c r="E109" s="24"/>
      <c r="F109" s="24"/>
      <c r="G109" s="24"/>
      <c r="H109" s="24"/>
    </row>
    <row r="110" spans="2:8" x14ac:dyDescent="0.3">
      <c r="D110" s="42"/>
      <c r="E110" s="24"/>
      <c r="F110" s="24"/>
      <c r="G110" s="24"/>
      <c r="H110" s="24"/>
    </row>
    <row r="111" spans="2:8" x14ac:dyDescent="0.3">
      <c r="D111" s="42"/>
      <c r="E111" s="24"/>
      <c r="F111" s="24"/>
      <c r="G111" s="24"/>
      <c r="H111" s="24"/>
    </row>
    <row r="112" spans="2:8" x14ac:dyDescent="0.3">
      <c r="D112" s="42"/>
      <c r="E112" s="24"/>
      <c r="F112" s="24"/>
      <c r="G112" s="24"/>
      <c r="H112" s="24"/>
    </row>
    <row r="113" spans="4:8" x14ac:dyDescent="0.3">
      <c r="D113" s="42"/>
      <c r="E113" s="24"/>
      <c r="F113" s="24"/>
      <c r="G113" s="24"/>
      <c r="H113" s="24"/>
    </row>
    <row r="114" spans="4:8" x14ac:dyDescent="0.3">
      <c r="D114" s="42"/>
      <c r="E114" s="24"/>
      <c r="F114" s="24"/>
      <c r="G114" s="24"/>
      <c r="H114" s="24"/>
    </row>
    <row r="115" spans="4:8" x14ac:dyDescent="0.3">
      <c r="D115" s="42"/>
      <c r="E115" s="24"/>
      <c r="F115" s="24"/>
      <c r="G115" s="24"/>
      <c r="H115" s="24"/>
    </row>
    <row r="116" spans="4:8" x14ac:dyDescent="0.3">
      <c r="D116" s="42"/>
      <c r="E116" s="24"/>
      <c r="F116" s="24"/>
      <c r="G116" s="24"/>
      <c r="H116" s="24"/>
    </row>
    <row r="117" spans="4:8" x14ac:dyDescent="0.3">
      <c r="D117" s="42"/>
      <c r="E117" s="24"/>
      <c r="F117" s="24"/>
      <c r="G117" s="24"/>
      <c r="H117" s="24"/>
    </row>
    <row r="118" spans="4:8" x14ac:dyDescent="0.3">
      <c r="D118" s="42"/>
      <c r="E118" s="24"/>
      <c r="F118" s="24"/>
      <c r="G118" s="24"/>
      <c r="H118" s="24"/>
    </row>
    <row r="119" spans="4:8" x14ac:dyDescent="0.3">
      <c r="D119" s="42"/>
      <c r="E119" s="24"/>
      <c r="F119" s="24"/>
      <c r="G119" s="24"/>
      <c r="H119" s="24"/>
    </row>
    <row r="120" spans="4:8" x14ac:dyDescent="0.3">
      <c r="D120" s="42"/>
      <c r="E120" s="24"/>
      <c r="F120" s="24"/>
      <c r="G120" s="24"/>
      <c r="H120" s="24"/>
    </row>
    <row r="121" spans="4:8" x14ac:dyDescent="0.3">
      <c r="D121" s="42"/>
      <c r="E121" s="24"/>
      <c r="F121" s="24"/>
      <c r="G121" s="24"/>
      <c r="H121" s="24"/>
    </row>
    <row r="122" spans="4:8" x14ac:dyDescent="0.3">
      <c r="D122" s="42"/>
      <c r="E122" s="24"/>
      <c r="F122" s="24"/>
      <c r="G122" s="24"/>
      <c r="H122" s="24"/>
    </row>
    <row r="123" spans="4:8" x14ac:dyDescent="0.3">
      <c r="D123" s="42"/>
      <c r="E123" s="24"/>
      <c r="F123" s="24"/>
      <c r="G123" s="24"/>
      <c r="H123" s="24"/>
    </row>
    <row r="124" spans="4:8" x14ac:dyDescent="0.3">
      <c r="D124" s="42"/>
      <c r="E124" s="24"/>
      <c r="F124" s="24"/>
      <c r="G124" s="24"/>
      <c r="H124" s="24"/>
    </row>
    <row r="125" spans="4:8" x14ac:dyDescent="0.3">
      <c r="E125" s="24"/>
      <c r="F125" s="24"/>
      <c r="G125" s="24"/>
      <c r="H125" s="24"/>
    </row>
    <row r="126" spans="4:8" x14ac:dyDescent="0.3">
      <c r="E126" s="24"/>
      <c r="F126" s="24"/>
      <c r="G126" s="24"/>
      <c r="H126" s="24"/>
    </row>
    <row r="127" spans="4:8" x14ac:dyDescent="0.3">
      <c r="E127" s="24"/>
      <c r="F127" s="24"/>
      <c r="G127" s="24"/>
      <c r="H127" s="24"/>
    </row>
    <row r="128" spans="4:8" x14ac:dyDescent="0.3">
      <c r="E128" s="24"/>
      <c r="F128" s="24"/>
      <c r="G128" s="24"/>
      <c r="H128" s="24"/>
    </row>
    <row r="129" spans="5:8" x14ac:dyDescent="0.3">
      <c r="E129" s="24"/>
      <c r="F129" s="24"/>
      <c r="G129" s="24"/>
      <c r="H129" s="24"/>
    </row>
    <row r="130" spans="5:8" x14ac:dyDescent="0.3">
      <c r="E130" s="24"/>
      <c r="F130" s="24"/>
      <c r="G130" s="24"/>
      <c r="H130" s="24"/>
    </row>
    <row r="131" spans="5:8" x14ac:dyDescent="0.3">
      <c r="E131" s="24"/>
      <c r="F131" s="24"/>
      <c r="G131" s="24"/>
      <c r="H131" s="24"/>
    </row>
    <row r="132" spans="5:8" x14ac:dyDescent="0.3">
      <c r="E132" s="24"/>
      <c r="F132" s="24"/>
      <c r="G132" s="24"/>
      <c r="H132" s="24"/>
    </row>
    <row r="133" spans="5:8" x14ac:dyDescent="0.3">
      <c r="E133" s="24"/>
      <c r="F133" s="24"/>
      <c r="G133" s="24"/>
      <c r="H133" s="24"/>
    </row>
    <row r="134" spans="5:8" x14ac:dyDescent="0.3">
      <c r="E134" s="24"/>
      <c r="F134" s="24"/>
      <c r="G134" s="24"/>
      <c r="H134" s="24"/>
    </row>
    <row r="135" spans="5:8" x14ac:dyDescent="0.3">
      <c r="E135" s="24"/>
      <c r="F135" s="24"/>
      <c r="G135" s="24"/>
      <c r="H135" s="24"/>
    </row>
    <row r="136" spans="5:8" x14ac:dyDescent="0.3">
      <c r="E136" s="24"/>
      <c r="F136" s="24"/>
      <c r="G136" s="24"/>
      <c r="H136" s="24"/>
    </row>
    <row r="137" spans="5:8" x14ac:dyDescent="0.3">
      <c r="E137" s="24"/>
      <c r="F137" s="24"/>
      <c r="G137" s="24"/>
      <c r="H137" s="24"/>
    </row>
    <row r="138" spans="5:8" x14ac:dyDescent="0.3">
      <c r="E138" s="24"/>
      <c r="F138" s="24"/>
      <c r="G138" s="24"/>
      <c r="H138" s="24"/>
    </row>
    <row r="139" spans="5:8" x14ac:dyDescent="0.3">
      <c r="E139" s="24"/>
      <c r="F139" s="24"/>
      <c r="G139" s="24"/>
      <c r="H139" s="24"/>
    </row>
    <row r="140" spans="5:8" x14ac:dyDescent="0.3">
      <c r="E140" s="24"/>
      <c r="F140" s="24"/>
      <c r="G140" s="24"/>
      <c r="H140" s="24"/>
    </row>
    <row r="141" spans="5:8" x14ac:dyDescent="0.3">
      <c r="E141" s="24"/>
      <c r="F141" s="24"/>
      <c r="G141" s="24"/>
      <c r="H141" s="24"/>
    </row>
    <row r="142" spans="5:8" x14ac:dyDescent="0.3">
      <c r="E142" s="24"/>
      <c r="F142" s="24"/>
      <c r="G142" s="24"/>
      <c r="H142" s="24"/>
    </row>
    <row r="143" spans="5:8" x14ac:dyDescent="0.3">
      <c r="E143" s="24"/>
      <c r="F143" s="24"/>
      <c r="G143" s="24"/>
      <c r="H143" s="24"/>
    </row>
    <row r="144" spans="5:8" x14ac:dyDescent="0.3">
      <c r="E144" s="24"/>
      <c r="F144" s="24"/>
      <c r="G144" s="24"/>
      <c r="H144" s="24"/>
    </row>
    <row r="145" spans="5:8" x14ac:dyDescent="0.3">
      <c r="E145" s="24"/>
      <c r="F145" s="24"/>
      <c r="G145" s="24"/>
      <c r="H145" s="24"/>
    </row>
    <row r="146" spans="5:8" x14ac:dyDescent="0.3">
      <c r="E146" s="24"/>
      <c r="F146" s="24"/>
      <c r="G146" s="24"/>
      <c r="H146" s="24"/>
    </row>
    <row r="147" spans="5:8" x14ac:dyDescent="0.3">
      <c r="E147" s="24"/>
      <c r="F147" s="24"/>
      <c r="G147" s="24"/>
      <c r="H147" s="24"/>
    </row>
    <row r="148" spans="5:8" x14ac:dyDescent="0.3">
      <c r="E148" s="24"/>
      <c r="F148" s="24"/>
      <c r="G148" s="24"/>
      <c r="H148" s="24"/>
    </row>
    <row r="149" spans="5:8" x14ac:dyDescent="0.3">
      <c r="E149" s="24"/>
      <c r="F149" s="24"/>
      <c r="G149" s="24"/>
      <c r="H149" s="24"/>
    </row>
    <row r="150" spans="5:8" x14ac:dyDescent="0.3">
      <c r="E150" s="24"/>
      <c r="F150" s="24"/>
      <c r="G150" s="24"/>
      <c r="H150" s="24"/>
    </row>
    <row r="151" spans="5:8" x14ac:dyDescent="0.3">
      <c r="E151" s="24"/>
      <c r="F151" s="24"/>
      <c r="G151" s="24"/>
      <c r="H151" s="24"/>
    </row>
    <row r="152" spans="5:8" x14ac:dyDescent="0.3">
      <c r="E152" s="24"/>
      <c r="F152" s="24"/>
      <c r="G152" s="24"/>
      <c r="H152" s="24"/>
    </row>
    <row r="153" spans="5:8" x14ac:dyDescent="0.3">
      <c r="E153" s="24"/>
      <c r="F153" s="24"/>
      <c r="G153" s="24"/>
      <c r="H153" s="24"/>
    </row>
    <row r="154" spans="5:8" x14ac:dyDescent="0.3">
      <c r="E154" s="24"/>
      <c r="F154" s="24"/>
      <c r="G154" s="24"/>
      <c r="H154" s="24"/>
    </row>
    <row r="155" spans="5:8" x14ac:dyDescent="0.3">
      <c r="E155" s="24"/>
      <c r="F155" s="24"/>
      <c r="G155" s="24"/>
      <c r="H155" s="24"/>
    </row>
    <row r="156" spans="5:8" x14ac:dyDescent="0.3">
      <c r="E156" s="24"/>
      <c r="F156" s="24"/>
      <c r="G156" s="24"/>
      <c r="H156" s="24"/>
    </row>
    <row r="157" spans="5:8" x14ac:dyDescent="0.3">
      <c r="E157" s="24"/>
      <c r="F157" s="24"/>
      <c r="G157" s="24"/>
      <c r="H157" s="24"/>
    </row>
    <row r="158" spans="5:8" x14ac:dyDescent="0.3">
      <c r="E158" s="24"/>
      <c r="F158" s="24"/>
      <c r="G158" s="24"/>
      <c r="H158" s="24"/>
    </row>
    <row r="159" spans="5:8" x14ac:dyDescent="0.3">
      <c r="E159" s="24"/>
      <c r="F159" s="24"/>
      <c r="G159" s="24"/>
      <c r="H159" s="24"/>
    </row>
    <row r="160" spans="5:8" x14ac:dyDescent="0.3">
      <c r="E160" s="24"/>
      <c r="F160" s="24"/>
      <c r="G160" s="24"/>
      <c r="H160" s="24"/>
    </row>
    <row r="161" spans="5:8" x14ac:dyDescent="0.3">
      <c r="E161" s="24"/>
      <c r="F161" s="24"/>
      <c r="G161" s="24"/>
      <c r="H161" s="24"/>
    </row>
    <row r="162" spans="5:8" x14ac:dyDescent="0.3">
      <c r="E162" s="24"/>
      <c r="F162" s="24"/>
      <c r="G162" s="24"/>
      <c r="H162" s="24"/>
    </row>
    <row r="163" spans="5:8" x14ac:dyDescent="0.3">
      <c r="E163" s="24"/>
      <c r="F163" s="24"/>
      <c r="G163" s="24"/>
      <c r="H163" s="24"/>
    </row>
    <row r="164" spans="5:8" x14ac:dyDescent="0.3">
      <c r="E164" s="24"/>
      <c r="F164" s="24"/>
      <c r="G164" s="24"/>
      <c r="H164" s="24"/>
    </row>
    <row r="165" spans="5:8" x14ac:dyDescent="0.3">
      <c r="E165" s="24"/>
      <c r="F165" s="24"/>
      <c r="G165" s="24"/>
      <c r="H165" s="24"/>
    </row>
    <row r="166" spans="5:8" x14ac:dyDescent="0.3">
      <c r="E166" s="24"/>
      <c r="F166" s="24"/>
      <c r="G166" s="24"/>
      <c r="H166" s="24"/>
    </row>
    <row r="167" spans="5:8" x14ac:dyDescent="0.3">
      <c r="E167" s="24"/>
      <c r="F167" s="24"/>
      <c r="G167" s="24"/>
      <c r="H167" s="24"/>
    </row>
    <row r="168" spans="5:8" x14ac:dyDescent="0.3">
      <c r="E168" s="24"/>
      <c r="F168" s="24"/>
      <c r="G168" s="24"/>
      <c r="H168" s="24"/>
    </row>
    <row r="169" spans="5:8" x14ac:dyDescent="0.3">
      <c r="E169" s="24"/>
      <c r="F169" s="24"/>
      <c r="G169" s="24"/>
      <c r="H169" s="24"/>
    </row>
    <row r="170" spans="5:8" x14ac:dyDescent="0.3">
      <c r="E170" s="24"/>
      <c r="F170" s="24"/>
      <c r="G170" s="24"/>
      <c r="H170" s="24"/>
    </row>
    <row r="171" spans="5:8" x14ac:dyDescent="0.3">
      <c r="E171" s="24"/>
      <c r="F171" s="24"/>
      <c r="G171" s="24"/>
      <c r="H171" s="24"/>
    </row>
    <row r="172" spans="5:8" x14ac:dyDescent="0.3">
      <c r="E172" s="24"/>
      <c r="F172" s="24"/>
      <c r="G172" s="24"/>
      <c r="H172" s="24"/>
    </row>
    <row r="173" spans="5:8" x14ac:dyDescent="0.3">
      <c r="E173" s="24"/>
      <c r="F173" s="24"/>
      <c r="G173" s="24"/>
      <c r="H173" s="24"/>
    </row>
    <row r="174" spans="5:8" x14ac:dyDescent="0.3">
      <c r="E174" s="24"/>
      <c r="F174" s="24"/>
      <c r="G174" s="24"/>
      <c r="H174" s="24"/>
    </row>
    <row r="175" spans="5:8" x14ac:dyDescent="0.3">
      <c r="E175" s="24"/>
      <c r="F175" s="24"/>
      <c r="G175" s="24"/>
      <c r="H175" s="24"/>
    </row>
    <row r="176" spans="5:8" x14ac:dyDescent="0.3">
      <c r="E176" s="24"/>
      <c r="F176" s="24"/>
      <c r="G176" s="24"/>
      <c r="H176" s="24"/>
    </row>
    <row r="177" spans="5:8" x14ac:dyDescent="0.3">
      <c r="E177" s="24"/>
      <c r="F177" s="24"/>
      <c r="G177" s="24"/>
      <c r="H177" s="24"/>
    </row>
    <row r="178" spans="5:8" x14ac:dyDescent="0.3">
      <c r="E178" s="24"/>
      <c r="F178" s="24"/>
      <c r="G178" s="24"/>
      <c r="H178" s="24"/>
    </row>
    <row r="179" spans="5:8" x14ac:dyDescent="0.3">
      <c r="E179" s="24"/>
      <c r="F179" s="24"/>
      <c r="G179" s="24"/>
      <c r="H179" s="24"/>
    </row>
    <row r="180" spans="5:8" x14ac:dyDescent="0.3">
      <c r="E180" s="24"/>
      <c r="F180" s="24"/>
      <c r="G180" s="24"/>
      <c r="H180" s="24"/>
    </row>
  </sheetData>
  <mergeCells count="2">
    <mergeCell ref="B2:C2"/>
    <mergeCell ref="B6:C6"/>
  </mergeCells>
  <printOptions horizontalCentered="1"/>
  <pageMargins left="0.78740157480314965" right="0.78740157480314965" top="0.78740157480314965" bottom="0.39370078740157483" header="0.51181102362204722" footer="0.27559055118110237"/>
  <pageSetup paperSize="9" scale="78" fitToHeight="0" orientation="portrait" r:id="rId1"/>
  <headerFooter alignWithMargins="0"/>
  <rowBreaks count="1" manualBreakCount="1">
    <brk id="14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9"/>
  <sheetViews>
    <sheetView showGridLines="0" topLeftCell="A22" zoomScale="140" zoomScaleNormal="140" workbookViewId="0">
      <selection activeCell="E56" sqref="E56"/>
    </sheetView>
  </sheetViews>
  <sheetFormatPr defaultColWidth="11.44140625" defaultRowHeight="13.8" x14ac:dyDescent="0.3"/>
  <cols>
    <col min="1" max="1" width="2.109375" style="3" customWidth="1"/>
    <col min="2" max="2" width="7" style="42" customWidth="1"/>
    <col min="3" max="3" width="59.44140625" style="3" customWidth="1"/>
    <col min="4" max="4" width="2.44140625" style="3" customWidth="1"/>
    <col min="5" max="5" width="14.5546875" style="3" bestFit="1" customWidth="1"/>
    <col min="6" max="6" width="2.44140625" style="3" customWidth="1"/>
    <col min="7" max="7" width="14.88671875" style="3" bestFit="1" customWidth="1"/>
    <col min="8" max="8" width="2.88671875" style="3" customWidth="1"/>
    <col min="9" max="16384" width="11.44140625" style="3"/>
  </cols>
  <sheetData>
    <row r="1" spans="2:10" x14ac:dyDescent="0.3">
      <c r="B1" s="1"/>
      <c r="C1" s="2"/>
      <c r="D1" s="2"/>
      <c r="E1" s="2"/>
      <c r="F1" s="2"/>
      <c r="G1" s="2"/>
      <c r="H1" s="2"/>
    </row>
    <row r="2" spans="2:10" ht="21" x14ac:dyDescent="0.3">
      <c r="B2" s="135" t="str">
        <f>+[5]Dati!B2</f>
        <v>Sispi - Sistema Palermo Innovazione S.p.A.</v>
      </c>
      <c r="C2" s="135"/>
      <c r="D2" s="2"/>
      <c r="E2" s="2"/>
      <c r="F2" s="2"/>
      <c r="G2" s="2"/>
      <c r="H2" s="2"/>
    </row>
    <row r="3" spans="2:10" x14ac:dyDescent="0.3">
      <c r="B3" s="1"/>
      <c r="C3" s="2"/>
      <c r="D3" s="2"/>
      <c r="E3" s="2"/>
      <c r="F3" s="2"/>
      <c r="G3" s="2"/>
      <c r="H3" s="2"/>
    </row>
    <row r="4" spans="2:10" ht="18" x14ac:dyDescent="0.3">
      <c r="B4" s="137" t="s">
        <v>0</v>
      </c>
      <c r="C4" s="137"/>
      <c r="D4" s="2"/>
      <c r="E4" s="2"/>
      <c r="F4" s="2"/>
      <c r="G4" s="2"/>
      <c r="H4" s="2"/>
    </row>
    <row r="5" spans="2:10" x14ac:dyDescent="0.3">
      <c r="B5" s="1"/>
      <c r="C5" s="2"/>
      <c r="D5" s="2"/>
      <c r="E5" s="5"/>
      <c r="F5" s="5"/>
      <c r="G5" s="2"/>
      <c r="H5" s="2"/>
    </row>
    <row r="6" spans="2:10" ht="15.6" x14ac:dyDescent="0.3">
      <c r="B6" s="43" t="s">
        <v>79</v>
      </c>
      <c r="C6" s="43"/>
      <c r="D6" s="6"/>
      <c r="E6" s="7">
        <f>+[5]Attivo!E6</f>
        <v>2021</v>
      </c>
      <c r="F6" s="7"/>
      <c r="G6" s="7">
        <f>+[5]Attivo!G6</f>
        <v>2020</v>
      </c>
      <c r="H6" s="8"/>
    </row>
    <row r="7" spans="2:10" ht="15.6" x14ac:dyDescent="0.3">
      <c r="B7" s="9"/>
      <c r="C7" s="10"/>
      <c r="D7" s="10"/>
      <c r="E7" s="11"/>
      <c r="F7" s="11"/>
      <c r="G7" s="10"/>
      <c r="H7" s="10"/>
    </row>
    <row r="8" spans="2:10" ht="15.6" x14ac:dyDescent="0.3">
      <c r="B8" s="12" t="s">
        <v>2</v>
      </c>
      <c r="C8" s="13" t="s">
        <v>80</v>
      </c>
      <c r="D8" s="14"/>
      <c r="E8" s="15">
        <f>+E10+E11+E12+E13+E14+E15+E16+E17+E18+E19</f>
        <v>9946602</v>
      </c>
      <c r="F8" s="15"/>
      <c r="G8" s="44">
        <f>+G10+G11+G12+G13+G14+G15+G16+G17+G18+G19</f>
        <v>9850579</v>
      </c>
      <c r="H8" s="17"/>
    </row>
    <row r="9" spans="2:10" ht="15.6" x14ac:dyDescent="0.3">
      <c r="B9" s="9"/>
      <c r="C9" s="10"/>
      <c r="D9" s="10"/>
      <c r="E9" s="11"/>
      <c r="F9" s="11"/>
      <c r="G9" s="10"/>
      <c r="H9" s="10"/>
    </row>
    <row r="10" spans="2:10" ht="15.6" x14ac:dyDescent="0.3">
      <c r="B10" s="9" t="s">
        <v>81</v>
      </c>
      <c r="C10" s="10" t="s">
        <v>82</v>
      </c>
      <c r="D10" s="10"/>
      <c r="E10" s="45">
        <v>5200000</v>
      </c>
      <c r="F10" s="45"/>
      <c r="G10" s="46">
        <v>5200000</v>
      </c>
      <c r="H10" s="10"/>
    </row>
    <row r="11" spans="2:10" ht="15.6" x14ac:dyDescent="0.3">
      <c r="B11" s="9" t="s">
        <v>83</v>
      </c>
      <c r="C11" s="10" t="s">
        <v>84</v>
      </c>
      <c r="D11" s="10"/>
      <c r="E11" s="45">
        <v>0</v>
      </c>
      <c r="F11" s="45"/>
      <c r="G11" s="46">
        <v>0</v>
      </c>
      <c r="H11" s="10"/>
    </row>
    <row r="12" spans="2:10" ht="15.6" x14ac:dyDescent="0.3">
      <c r="B12" s="9" t="s">
        <v>85</v>
      </c>
      <c r="C12" s="10" t="s">
        <v>86</v>
      </c>
      <c r="D12" s="10"/>
      <c r="E12" s="45">
        <v>0</v>
      </c>
      <c r="F12" s="45"/>
      <c r="G12" s="46">
        <v>0</v>
      </c>
      <c r="H12" s="10"/>
    </row>
    <row r="13" spans="2:10" ht="15.6" x14ac:dyDescent="0.3">
      <c r="B13" s="9" t="s">
        <v>87</v>
      </c>
      <c r="C13" s="10" t="s">
        <v>88</v>
      </c>
      <c r="D13" s="10"/>
      <c r="E13" s="45">
        <v>623286</v>
      </c>
      <c r="F13" s="45"/>
      <c r="G13" s="46">
        <v>616401</v>
      </c>
      <c r="H13" s="10"/>
    </row>
    <row r="14" spans="2:10" ht="15.6" x14ac:dyDescent="0.3">
      <c r="B14" s="9" t="s">
        <v>89</v>
      </c>
      <c r="C14" s="10" t="s">
        <v>90</v>
      </c>
      <c r="D14" s="10"/>
      <c r="E14" s="45">
        <v>0</v>
      </c>
      <c r="F14" s="45"/>
      <c r="G14" s="46">
        <v>0</v>
      </c>
      <c r="H14" s="10"/>
    </row>
    <row r="15" spans="2:10" ht="15.6" x14ac:dyDescent="0.3">
      <c r="B15" s="9" t="s">
        <v>91</v>
      </c>
      <c r="C15" s="10" t="s">
        <v>92</v>
      </c>
      <c r="D15" s="10"/>
      <c r="E15" s="45">
        <v>4027293</v>
      </c>
      <c r="F15" s="45"/>
      <c r="G15" s="46">
        <v>3896483</v>
      </c>
      <c r="H15" s="10"/>
    </row>
    <row r="16" spans="2:10" ht="15.6" x14ac:dyDescent="0.3">
      <c r="B16" s="9" t="s">
        <v>93</v>
      </c>
      <c r="C16" s="10" t="s">
        <v>94</v>
      </c>
      <c r="D16" s="10"/>
      <c r="E16" s="45">
        <v>0</v>
      </c>
      <c r="F16" s="45"/>
      <c r="G16" s="46">
        <v>0</v>
      </c>
      <c r="H16" s="10"/>
      <c r="I16" s="47"/>
      <c r="J16" s="47"/>
    </row>
    <row r="17" spans="2:8" ht="15.6" x14ac:dyDescent="0.3">
      <c r="B17" s="9" t="s">
        <v>95</v>
      </c>
      <c r="C17" s="10" t="s">
        <v>96</v>
      </c>
      <c r="D17" s="10"/>
      <c r="E17" s="45">
        <v>0</v>
      </c>
      <c r="F17" s="45"/>
      <c r="G17" s="48">
        <v>0</v>
      </c>
      <c r="H17" s="10"/>
    </row>
    <row r="18" spans="2:8" ht="15.6" x14ac:dyDescent="0.3">
      <c r="B18" s="9" t="s">
        <v>97</v>
      </c>
      <c r="C18" s="10" t="s">
        <v>98</v>
      </c>
      <c r="D18" s="10"/>
      <c r="E18" s="49">
        <v>96023</v>
      </c>
      <c r="F18" s="50"/>
      <c r="G18" s="46">
        <v>137695</v>
      </c>
      <c r="H18" s="10"/>
    </row>
    <row r="19" spans="2:8" ht="15.6" x14ac:dyDescent="0.3">
      <c r="B19" s="9" t="s">
        <v>99</v>
      </c>
      <c r="C19" s="10" t="s">
        <v>100</v>
      </c>
      <c r="D19" s="10"/>
      <c r="E19" s="49">
        <v>0</v>
      </c>
      <c r="F19" s="50"/>
      <c r="G19" s="48">
        <v>0</v>
      </c>
      <c r="H19" s="10"/>
    </row>
    <row r="20" spans="2:8" ht="15.6" x14ac:dyDescent="0.3">
      <c r="B20" s="9"/>
      <c r="C20" s="10"/>
      <c r="D20" s="10"/>
      <c r="E20" s="11"/>
      <c r="F20" s="11"/>
      <c r="G20" s="10"/>
      <c r="H20" s="10"/>
    </row>
    <row r="21" spans="2:8" ht="15.6" x14ac:dyDescent="0.3">
      <c r="B21" s="12" t="s">
        <v>5</v>
      </c>
      <c r="C21" s="13" t="s">
        <v>101</v>
      </c>
      <c r="D21" s="14"/>
      <c r="E21" s="15">
        <f>SUM(E23:E26)</f>
        <v>739174</v>
      </c>
      <c r="F21" s="15"/>
      <c r="G21" s="16">
        <f>SUM(G23:G26)</f>
        <v>651410</v>
      </c>
      <c r="H21" s="17"/>
    </row>
    <row r="22" spans="2:8" ht="15.6" x14ac:dyDescent="0.3">
      <c r="B22" s="9"/>
      <c r="C22" s="10"/>
      <c r="D22" s="10"/>
      <c r="E22" s="11"/>
      <c r="F22" s="11"/>
      <c r="G22" s="10"/>
      <c r="H22" s="10"/>
    </row>
    <row r="23" spans="2:8" ht="15" hidden="1" customHeight="1" x14ac:dyDescent="0.3">
      <c r="B23" s="31">
        <v>1</v>
      </c>
      <c r="C23" s="10" t="s">
        <v>102</v>
      </c>
      <c r="D23" s="9"/>
      <c r="E23" s="45">
        <v>0</v>
      </c>
      <c r="F23" s="45"/>
      <c r="G23" s="46">
        <v>0</v>
      </c>
      <c r="H23" s="10"/>
    </row>
    <row r="24" spans="2:8" ht="15.6" hidden="1" x14ac:dyDescent="0.3">
      <c r="B24" s="31">
        <v>2</v>
      </c>
      <c r="C24" s="10" t="s">
        <v>103</v>
      </c>
      <c r="D24" s="9"/>
      <c r="E24" s="45">
        <v>0</v>
      </c>
      <c r="F24" s="45"/>
      <c r="G24" s="46">
        <v>0</v>
      </c>
      <c r="H24" s="10"/>
    </row>
    <row r="25" spans="2:8" ht="15.6" hidden="1" x14ac:dyDescent="0.3">
      <c r="B25" s="31">
        <v>3</v>
      </c>
      <c r="C25" s="10" t="s">
        <v>104</v>
      </c>
      <c r="D25" s="9"/>
      <c r="E25" s="45">
        <v>0</v>
      </c>
      <c r="F25" s="45"/>
      <c r="G25" s="46">
        <v>0</v>
      </c>
      <c r="H25" s="10"/>
    </row>
    <row r="26" spans="2:8" ht="15.6" x14ac:dyDescent="0.3">
      <c r="B26" s="31">
        <v>4</v>
      </c>
      <c r="C26" s="10" t="s">
        <v>105</v>
      </c>
      <c r="D26" s="10"/>
      <c r="E26" s="45">
        <v>739174</v>
      </c>
      <c r="F26" s="45"/>
      <c r="G26" s="46">
        <v>651410</v>
      </c>
      <c r="H26" s="10"/>
    </row>
    <row r="27" spans="2:8" ht="15.6" x14ac:dyDescent="0.3">
      <c r="B27" s="31"/>
      <c r="C27" s="10"/>
      <c r="D27" s="10"/>
      <c r="E27" s="45"/>
      <c r="F27" s="45"/>
      <c r="G27" s="46"/>
      <c r="H27" s="10"/>
    </row>
    <row r="28" spans="2:8" ht="15.6" x14ac:dyDescent="0.3">
      <c r="B28" s="12" t="s">
        <v>40</v>
      </c>
      <c r="C28" s="13" t="s">
        <v>106</v>
      </c>
      <c r="D28" s="14"/>
      <c r="E28" s="15">
        <f>-ROUND('[5]Allegati SP'!B149,)</f>
        <v>1696737</v>
      </c>
      <c r="F28" s="15"/>
      <c r="G28" s="16">
        <f>-ROUND('[5]Allegati SP'!D149,)</f>
        <v>1610316</v>
      </c>
      <c r="H28" s="17"/>
    </row>
    <row r="29" spans="2:8" ht="15.6" x14ac:dyDescent="0.3">
      <c r="B29" s="31"/>
      <c r="C29" s="10"/>
      <c r="D29" s="10"/>
      <c r="E29" s="45"/>
      <c r="F29" s="45"/>
      <c r="G29" s="46"/>
      <c r="H29" s="10"/>
    </row>
    <row r="30" spans="2:8" ht="15.6" x14ac:dyDescent="0.3">
      <c r="B30" s="12" t="s">
        <v>76</v>
      </c>
      <c r="C30" s="13" t="s">
        <v>107</v>
      </c>
      <c r="D30" s="14"/>
      <c r="E30" s="15">
        <f>+E32+E34+E36+E38+E40+E42+E44+E46+E48+E50+E52+E54+E56+E58+E60</f>
        <v>4643572</v>
      </c>
      <c r="F30" s="15"/>
      <c r="G30" s="16">
        <f>+G32+G34+G36+G38+G40+G42+G44+G46+G48+G50+G52+G54+G56+G58+G60</f>
        <v>4272101</v>
      </c>
      <c r="H30" s="17"/>
    </row>
    <row r="31" spans="2:8" ht="15.6" x14ac:dyDescent="0.3">
      <c r="B31" s="9"/>
      <c r="C31" s="10"/>
      <c r="D31" s="10"/>
      <c r="E31" s="11"/>
      <c r="F31" s="11"/>
      <c r="G31" s="10"/>
      <c r="H31" s="10"/>
    </row>
    <row r="32" spans="2:8" ht="15" hidden="1" customHeight="1" x14ac:dyDescent="0.3">
      <c r="B32" s="31">
        <v>1</v>
      </c>
      <c r="C32" s="10" t="s">
        <v>108</v>
      </c>
      <c r="D32" s="9"/>
      <c r="E32" s="45">
        <v>0</v>
      </c>
      <c r="F32" s="45"/>
      <c r="G32" s="46">
        <v>0</v>
      </c>
      <c r="H32" s="10"/>
    </row>
    <row r="33" spans="2:10" s="40" customFormat="1" ht="14.4" hidden="1" x14ac:dyDescent="0.3">
      <c r="B33" s="35"/>
      <c r="C33" s="36" t="s">
        <v>51</v>
      </c>
      <c r="D33" s="37"/>
      <c r="E33" s="38">
        <v>0</v>
      </c>
      <c r="F33" s="38"/>
      <c r="G33" s="39">
        <v>0</v>
      </c>
      <c r="H33" s="39"/>
    </row>
    <row r="34" spans="2:10" ht="15" hidden="1" customHeight="1" x14ac:dyDescent="0.3">
      <c r="B34" s="31">
        <v>2</v>
      </c>
      <c r="C34" s="10" t="s">
        <v>109</v>
      </c>
      <c r="D34" s="9"/>
      <c r="E34" s="45">
        <v>0</v>
      </c>
      <c r="F34" s="45"/>
      <c r="G34" s="46">
        <v>0</v>
      </c>
      <c r="H34" s="10"/>
    </row>
    <row r="35" spans="2:10" s="40" customFormat="1" ht="14.4" hidden="1" x14ac:dyDescent="0.3">
      <c r="B35" s="35"/>
      <c r="C35" s="36" t="s">
        <v>51</v>
      </c>
      <c r="D35" s="37"/>
      <c r="E35" s="38">
        <v>0</v>
      </c>
      <c r="F35" s="38"/>
      <c r="G35" s="39">
        <v>0</v>
      </c>
      <c r="H35" s="39"/>
    </row>
    <row r="36" spans="2:10" ht="15" hidden="1" customHeight="1" collapsed="1" x14ac:dyDescent="0.3">
      <c r="B36" s="31">
        <v>3</v>
      </c>
      <c r="C36" s="10" t="s">
        <v>110</v>
      </c>
      <c r="D36" s="9"/>
      <c r="E36" s="45">
        <v>0</v>
      </c>
      <c r="F36" s="45"/>
      <c r="G36" s="46">
        <v>0</v>
      </c>
      <c r="H36" s="10"/>
    </row>
    <row r="37" spans="2:10" s="40" customFormat="1" ht="14.4" hidden="1" x14ac:dyDescent="0.3">
      <c r="B37" s="35"/>
      <c r="C37" s="36" t="s">
        <v>51</v>
      </c>
      <c r="D37" s="37"/>
      <c r="E37" s="38">
        <v>0</v>
      </c>
      <c r="F37" s="38"/>
      <c r="G37" s="39">
        <v>0</v>
      </c>
      <c r="H37" s="39"/>
    </row>
    <row r="38" spans="2:10" ht="15.6" hidden="1" collapsed="1" x14ac:dyDescent="0.3">
      <c r="B38" s="31">
        <v>4</v>
      </c>
      <c r="C38" s="10" t="s">
        <v>111</v>
      </c>
      <c r="D38" s="9"/>
      <c r="E38" s="45">
        <f>-ROUND('[5]Allegati SP'!B155,)</f>
        <v>0</v>
      </c>
      <c r="F38" s="45"/>
      <c r="G38" s="46">
        <f>-ROUND('[5]Allegati SP'!D155,)</f>
        <v>0</v>
      </c>
      <c r="H38" s="10"/>
      <c r="I38" s="47"/>
      <c r="J38" s="47"/>
    </row>
    <row r="39" spans="2:10" s="40" customFormat="1" ht="14.4" hidden="1" x14ac:dyDescent="0.3">
      <c r="B39" s="35"/>
      <c r="C39" s="36" t="s">
        <v>51</v>
      </c>
      <c r="D39" s="37"/>
      <c r="E39" s="38">
        <v>0</v>
      </c>
      <c r="F39" s="38"/>
      <c r="G39" s="39">
        <v>0</v>
      </c>
      <c r="H39" s="39"/>
    </row>
    <row r="40" spans="2:10" ht="15" hidden="1" customHeight="1" x14ac:dyDescent="0.3">
      <c r="B40" s="31">
        <v>5</v>
      </c>
      <c r="C40" s="10" t="s">
        <v>112</v>
      </c>
      <c r="D40" s="9"/>
      <c r="E40" s="45">
        <v>0</v>
      </c>
      <c r="F40" s="45"/>
      <c r="G40" s="46">
        <v>0</v>
      </c>
      <c r="H40" s="10"/>
    </row>
    <row r="41" spans="2:10" s="40" customFormat="1" ht="14.4" hidden="1" x14ac:dyDescent="0.3">
      <c r="B41" s="35"/>
      <c r="C41" s="36" t="s">
        <v>51</v>
      </c>
      <c r="D41" s="37"/>
      <c r="E41" s="38">
        <v>0</v>
      </c>
      <c r="F41" s="38"/>
      <c r="G41" s="39">
        <v>0</v>
      </c>
      <c r="H41" s="39"/>
    </row>
    <row r="42" spans="2:10" ht="15.6" collapsed="1" x14ac:dyDescent="0.3">
      <c r="B42" s="31">
        <v>6</v>
      </c>
      <c r="C42" s="10" t="s">
        <v>48</v>
      </c>
      <c r="D42" s="9"/>
      <c r="E42" s="45">
        <v>480061</v>
      </c>
      <c r="F42" s="45"/>
      <c r="G42" s="46">
        <v>670580</v>
      </c>
      <c r="H42" s="10"/>
    </row>
    <row r="43" spans="2:10" s="40" customFormat="1" ht="14.4" hidden="1" x14ac:dyDescent="0.3">
      <c r="B43" s="35"/>
      <c r="C43" s="36" t="s">
        <v>51</v>
      </c>
      <c r="D43" s="37"/>
      <c r="E43" s="38">
        <v>0</v>
      </c>
      <c r="F43" s="38"/>
      <c r="G43" s="39">
        <v>0</v>
      </c>
      <c r="H43" s="39"/>
    </row>
    <row r="44" spans="2:10" ht="15.6" collapsed="1" x14ac:dyDescent="0.3">
      <c r="B44" s="31">
        <v>7</v>
      </c>
      <c r="C44" s="10" t="s">
        <v>113</v>
      </c>
      <c r="D44" s="9"/>
      <c r="E44" s="45">
        <v>2446511</v>
      </c>
      <c r="F44" s="45"/>
      <c r="G44" s="46">
        <v>1905351</v>
      </c>
      <c r="H44" s="10"/>
    </row>
    <row r="45" spans="2:10" s="40" customFormat="1" ht="14.4" hidden="1" x14ac:dyDescent="0.3">
      <c r="B45" s="35"/>
      <c r="C45" s="36" t="s">
        <v>51</v>
      </c>
      <c r="D45" s="37"/>
      <c r="E45" s="38">
        <v>0</v>
      </c>
      <c r="F45" s="38"/>
      <c r="G45" s="39">
        <v>0</v>
      </c>
      <c r="H45" s="39"/>
    </row>
    <row r="46" spans="2:10" ht="15" hidden="1" customHeight="1" collapsed="1" x14ac:dyDescent="0.3">
      <c r="B46" s="31">
        <v>8</v>
      </c>
      <c r="C46" s="10" t="s">
        <v>114</v>
      </c>
      <c r="D46" s="9"/>
      <c r="E46" s="45">
        <v>0</v>
      </c>
      <c r="F46" s="45"/>
      <c r="G46" s="46">
        <v>0</v>
      </c>
      <c r="H46" s="10"/>
    </row>
    <row r="47" spans="2:10" s="40" customFormat="1" ht="14.4" hidden="1" x14ac:dyDescent="0.3">
      <c r="B47" s="35"/>
      <c r="C47" s="36" t="s">
        <v>51</v>
      </c>
      <c r="D47" s="37"/>
      <c r="E47" s="38">
        <v>0</v>
      </c>
      <c r="F47" s="38"/>
      <c r="G47" s="39">
        <v>0</v>
      </c>
      <c r="H47" s="39"/>
    </row>
    <row r="48" spans="2:10" ht="15.6" hidden="1" collapsed="1" x14ac:dyDescent="0.3">
      <c r="B48" s="31">
        <v>9</v>
      </c>
      <c r="C48" s="10" t="s">
        <v>115</v>
      </c>
      <c r="D48" s="9"/>
      <c r="E48" s="45">
        <v>0</v>
      </c>
      <c r="F48" s="45"/>
      <c r="G48" s="46">
        <v>0</v>
      </c>
      <c r="H48" s="10"/>
    </row>
    <row r="49" spans="2:9" s="40" customFormat="1" ht="14.4" hidden="1" x14ac:dyDescent="0.3">
      <c r="B49" s="35"/>
      <c r="C49" s="36" t="s">
        <v>51</v>
      </c>
      <c r="D49" s="37"/>
      <c r="E49" s="38">
        <v>0</v>
      </c>
      <c r="F49" s="38"/>
      <c r="G49" s="39">
        <v>0</v>
      </c>
      <c r="H49" s="39"/>
    </row>
    <row r="50" spans="2:9" ht="15" hidden="1" customHeight="1" collapsed="1" x14ac:dyDescent="0.3">
      <c r="B50" s="31">
        <v>10</v>
      </c>
      <c r="C50" s="10" t="s">
        <v>116</v>
      </c>
      <c r="D50" s="9"/>
      <c r="E50" s="45">
        <v>0</v>
      </c>
      <c r="F50" s="45"/>
      <c r="G50" s="46">
        <v>0</v>
      </c>
      <c r="H50" s="10"/>
    </row>
    <row r="51" spans="2:9" s="40" customFormat="1" ht="14.4" hidden="1" x14ac:dyDescent="0.3">
      <c r="B51" s="35"/>
      <c r="C51" s="36" t="s">
        <v>51</v>
      </c>
      <c r="D51" s="37"/>
      <c r="E51" s="38">
        <v>0</v>
      </c>
      <c r="F51" s="38"/>
      <c r="G51" s="39">
        <v>0</v>
      </c>
      <c r="H51" s="39"/>
    </row>
    <row r="52" spans="2:9" ht="15" hidden="1" customHeight="1" x14ac:dyDescent="0.3">
      <c r="B52" s="31">
        <v>11</v>
      </c>
      <c r="C52" s="10" t="s">
        <v>117</v>
      </c>
      <c r="D52" s="9"/>
      <c r="E52" s="45">
        <v>0</v>
      </c>
      <c r="F52" s="45"/>
      <c r="G52" s="46">
        <v>0</v>
      </c>
      <c r="H52" s="10"/>
    </row>
    <row r="53" spans="2:9" s="40" customFormat="1" ht="14.4" hidden="1" x14ac:dyDescent="0.3">
      <c r="B53" s="35"/>
      <c r="C53" s="36" t="s">
        <v>51</v>
      </c>
      <c r="D53" s="37"/>
      <c r="E53" s="38">
        <v>0</v>
      </c>
      <c r="F53" s="38"/>
      <c r="G53" s="39">
        <v>0</v>
      </c>
      <c r="H53" s="39"/>
    </row>
    <row r="54" spans="2:9" ht="15" customHeight="1" x14ac:dyDescent="0.3">
      <c r="B54" s="31" t="s">
        <v>118</v>
      </c>
      <c r="C54" s="10" t="s">
        <v>119</v>
      </c>
      <c r="D54" s="9"/>
      <c r="E54" s="45">
        <v>1780</v>
      </c>
      <c r="F54" s="45"/>
      <c r="G54" s="46">
        <v>283</v>
      </c>
      <c r="H54" s="10"/>
    </row>
    <row r="55" spans="2:9" s="40" customFormat="1" ht="14.4" hidden="1" x14ac:dyDescent="0.3">
      <c r="B55" s="35"/>
      <c r="C55" s="36" t="s">
        <v>51</v>
      </c>
      <c r="D55" s="37"/>
      <c r="E55" s="38">
        <v>0</v>
      </c>
      <c r="F55" s="38"/>
      <c r="G55" s="39">
        <v>0</v>
      </c>
      <c r="H55" s="39"/>
    </row>
    <row r="56" spans="2:9" ht="15.6" collapsed="1" x14ac:dyDescent="0.3">
      <c r="B56" s="31">
        <v>12</v>
      </c>
      <c r="C56" s="10" t="s">
        <v>120</v>
      </c>
      <c r="D56" s="9"/>
      <c r="E56" s="45">
        <v>274091</v>
      </c>
      <c r="F56" s="45"/>
      <c r="G56" s="46">
        <v>328265</v>
      </c>
      <c r="H56" s="10"/>
      <c r="I56" s="47"/>
    </row>
    <row r="57" spans="2:9" s="40" customFormat="1" ht="14.4" hidden="1" x14ac:dyDescent="0.3">
      <c r="B57" s="35"/>
      <c r="C57" s="36" t="s">
        <v>51</v>
      </c>
      <c r="D57" s="37"/>
      <c r="E57" s="38">
        <v>0</v>
      </c>
      <c r="F57" s="38"/>
      <c r="G57" s="39">
        <v>0</v>
      </c>
      <c r="H57" s="39"/>
    </row>
    <row r="58" spans="2:9" ht="15.6" x14ac:dyDescent="0.3">
      <c r="B58" s="31">
        <v>13</v>
      </c>
      <c r="C58" s="10" t="s">
        <v>121</v>
      </c>
      <c r="D58" s="9"/>
      <c r="E58" s="45">
        <v>365775</v>
      </c>
      <c r="F58" s="45"/>
      <c r="G58" s="46">
        <v>545519</v>
      </c>
      <c r="H58" s="10"/>
    </row>
    <row r="59" spans="2:9" s="40" customFormat="1" ht="14.4" hidden="1" x14ac:dyDescent="0.3">
      <c r="B59" s="35"/>
      <c r="C59" s="36" t="s">
        <v>51</v>
      </c>
      <c r="D59" s="37"/>
      <c r="E59" s="38">
        <v>0</v>
      </c>
      <c r="F59" s="38"/>
      <c r="G59" s="39">
        <v>0</v>
      </c>
      <c r="H59" s="39"/>
    </row>
    <row r="60" spans="2:9" ht="15.6" collapsed="1" x14ac:dyDescent="0.3">
      <c r="B60" s="31">
        <v>14</v>
      </c>
      <c r="C60" s="10" t="s">
        <v>122</v>
      </c>
      <c r="D60" s="9"/>
      <c r="E60" s="45">
        <v>1075354</v>
      </c>
      <c r="F60" s="45"/>
      <c r="G60" s="46">
        <v>822103</v>
      </c>
      <c r="H60" s="10"/>
    </row>
    <row r="61" spans="2:9" s="40" customFormat="1" ht="14.4" x14ac:dyDescent="0.3">
      <c r="B61" s="35"/>
      <c r="C61" s="36" t="s">
        <v>51</v>
      </c>
      <c r="D61" s="37"/>
      <c r="E61" s="38">
        <v>3727.6</v>
      </c>
      <c r="F61" s="38"/>
      <c r="G61" s="39">
        <v>3727.6</v>
      </c>
      <c r="H61" s="39"/>
    </row>
    <row r="62" spans="2:9" ht="15.6" collapsed="1" x14ac:dyDescent="0.3">
      <c r="B62" s="31"/>
      <c r="C62" s="10"/>
      <c r="D62" s="9"/>
      <c r="E62" s="45"/>
      <c r="F62" s="45"/>
      <c r="G62" s="46"/>
      <c r="H62" s="10"/>
    </row>
    <row r="63" spans="2:9" ht="15.6" x14ac:dyDescent="0.3">
      <c r="B63" s="12" t="s">
        <v>123</v>
      </c>
      <c r="C63" s="13" t="s">
        <v>77</v>
      </c>
      <c r="D63" s="14"/>
      <c r="E63" s="15">
        <f>-ROUND('[5]Allegati SP'!B348,)</f>
        <v>538731</v>
      </c>
      <c r="F63" s="15"/>
      <c r="G63" s="16">
        <f>-ROUND('[5]Allegati SP'!D348,)</f>
        <v>604854</v>
      </c>
      <c r="H63" s="17"/>
    </row>
    <row r="64" spans="2:9" ht="15.6" x14ac:dyDescent="0.3">
      <c r="B64" s="9"/>
      <c r="C64" s="10"/>
      <c r="D64" s="10"/>
      <c r="E64" s="11"/>
      <c r="F64" s="11"/>
      <c r="G64" s="10"/>
      <c r="H64" s="10"/>
    </row>
    <row r="65" spans="2:8" ht="15.6" x14ac:dyDescent="0.3">
      <c r="B65" s="12" t="s">
        <v>29</v>
      </c>
      <c r="C65" s="13" t="s">
        <v>124</v>
      </c>
      <c r="D65" s="14"/>
      <c r="E65" s="15">
        <f>+E8+E21+E28+E30+E63</f>
        <v>17564816</v>
      </c>
      <c r="F65" s="15"/>
      <c r="G65" s="16">
        <f>+G8+G21+G28+G30+G63</f>
        <v>16989260</v>
      </c>
      <c r="H65" s="17"/>
    </row>
    <row r="66" spans="2:8" ht="15.6" x14ac:dyDescent="0.3">
      <c r="B66" s="9"/>
      <c r="C66" s="10"/>
      <c r="D66" s="10"/>
      <c r="E66" s="11"/>
      <c r="F66" s="11"/>
      <c r="G66" s="10"/>
      <c r="H66" s="10"/>
    </row>
    <row r="67" spans="2:8" ht="15.6" x14ac:dyDescent="0.3">
      <c r="B67" s="9"/>
      <c r="C67" s="10"/>
      <c r="D67" s="10"/>
      <c r="E67" s="10"/>
      <c r="F67" s="10"/>
      <c r="G67" s="10"/>
      <c r="H67" s="10"/>
    </row>
    <row r="68" spans="2:8" ht="15.6" x14ac:dyDescent="0.3">
      <c r="B68" s="51"/>
      <c r="C68" s="52"/>
      <c r="D68" s="52"/>
      <c r="E68" s="52"/>
      <c r="F68" s="52"/>
      <c r="G68" s="52"/>
      <c r="H68" s="52"/>
    </row>
    <row r="69" spans="2:8" x14ac:dyDescent="0.3">
      <c r="D69" s="53"/>
      <c r="E69" s="54"/>
      <c r="F69" s="53"/>
      <c r="G69" s="54"/>
      <c r="H69" s="53"/>
    </row>
  </sheetData>
  <mergeCells count="2">
    <mergeCell ref="B2:C2"/>
    <mergeCell ref="B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showGridLines="0" topLeftCell="A63" zoomScale="150" zoomScaleNormal="150" workbookViewId="0">
      <selection activeCell="E88" sqref="E88:G91"/>
    </sheetView>
  </sheetViews>
  <sheetFormatPr defaultColWidth="11.44140625" defaultRowHeight="13.8" x14ac:dyDescent="0.3"/>
  <cols>
    <col min="1" max="1" width="2.5546875" style="3" customWidth="1"/>
    <col min="2" max="2" width="7.6640625" style="42" customWidth="1"/>
    <col min="3" max="3" width="55.6640625" style="3" bestFit="1" customWidth="1"/>
    <col min="4" max="4" width="2.88671875" style="3" customWidth="1"/>
    <col min="5" max="5" width="16.33203125" style="3" bestFit="1" customWidth="1"/>
    <col min="6" max="6" width="2.44140625" style="3" customWidth="1"/>
    <col min="7" max="7" width="16.109375" style="3" bestFit="1" customWidth="1"/>
    <col min="8" max="8" width="11.44140625" style="3"/>
    <col min="9" max="9" width="11.44140625" style="3" bestFit="1" customWidth="1"/>
    <col min="10" max="16384" width="11.44140625" style="3"/>
  </cols>
  <sheetData>
    <row r="1" spans="2:9" x14ac:dyDescent="0.3">
      <c r="B1" s="1"/>
      <c r="C1" s="2"/>
      <c r="D1" s="2"/>
      <c r="E1" s="2"/>
      <c r="F1" s="2"/>
      <c r="G1" s="2"/>
    </row>
    <row r="2" spans="2:9" ht="18.75" customHeight="1" x14ac:dyDescent="0.3">
      <c r="B2" s="135" t="str">
        <f>+[5]Dati!B2</f>
        <v>Sispi - Sistema Palermo Innovazione S.p.A.</v>
      </c>
      <c r="C2" s="135"/>
      <c r="D2" s="2"/>
      <c r="E2" s="2"/>
      <c r="F2" s="2"/>
      <c r="G2" s="2"/>
    </row>
    <row r="3" spans="2:9" ht="12" customHeight="1" x14ac:dyDescent="0.3">
      <c r="B3" s="1"/>
      <c r="C3" s="2"/>
      <c r="D3" s="2"/>
      <c r="E3" s="5"/>
      <c r="F3" s="2"/>
      <c r="G3" s="2"/>
    </row>
    <row r="4" spans="2:9" ht="15.6" x14ac:dyDescent="0.3">
      <c r="B4" s="43" t="s">
        <v>125</v>
      </c>
      <c r="C4" s="43"/>
      <c r="D4" s="55"/>
      <c r="E4" s="7">
        <f>+[5]Attivo!E6</f>
        <v>2021</v>
      </c>
      <c r="F4" s="8"/>
      <c r="G4" s="7">
        <f>+[5]Attivo!G6</f>
        <v>2020</v>
      </c>
    </row>
    <row r="5" spans="2:9" ht="15.6" x14ac:dyDescent="0.3">
      <c r="B5" s="9"/>
      <c r="C5" s="10"/>
      <c r="D5" s="10"/>
      <c r="E5" s="11"/>
      <c r="F5" s="10"/>
      <c r="G5" s="10"/>
    </row>
    <row r="6" spans="2:9" ht="15.6" x14ac:dyDescent="0.3">
      <c r="B6" s="12" t="s">
        <v>2</v>
      </c>
      <c r="C6" s="13" t="s">
        <v>126</v>
      </c>
      <c r="D6" s="56"/>
      <c r="E6" s="57">
        <f>SUM(E8:E13)</f>
        <v>17619794</v>
      </c>
      <c r="F6" s="13"/>
      <c r="G6" s="17">
        <f>SUM(G8:G13)</f>
        <v>16171050</v>
      </c>
      <c r="I6" s="47"/>
    </row>
    <row r="7" spans="2:9" ht="15.6" x14ac:dyDescent="0.3">
      <c r="B7" s="9"/>
      <c r="C7" s="10"/>
      <c r="D7" s="10"/>
      <c r="E7" s="11"/>
      <c r="F7" s="10"/>
      <c r="G7" s="10"/>
    </row>
    <row r="8" spans="2:9" ht="15.6" x14ac:dyDescent="0.3">
      <c r="B8" s="31">
        <v>1</v>
      </c>
      <c r="C8" s="10" t="s">
        <v>127</v>
      </c>
      <c r="D8" s="10"/>
      <c r="E8" s="58">
        <v>17211813</v>
      </c>
      <c r="F8" s="10"/>
      <c r="G8" s="46">
        <v>16076532</v>
      </c>
    </row>
    <row r="9" spans="2:9" ht="15.6" hidden="1" x14ac:dyDescent="0.3">
      <c r="B9" s="140">
        <v>2</v>
      </c>
      <c r="C9" s="10" t="s">
        <v>128</v>
      </c>
      <c r="D9" s="10"/>
      <c r="E9" s="138">
        <v>0</v>
      </c>
      <c r="F9" s="10"/>
      <c r="G9" s="139">
        <v>0</v>
      </c>
    </row>
    <row r="10" spans="2:9" ht="15.6" hidden="1" x14ac:dyDescent="0.3">
      <c r="B10" s="140"/>
      <c r="C10" s="10" t="s">
        <v>129</v>
      </c>
      <c r="D10" s="10"/>
      <c r="E10" s="138"/>
      <c r="F10" s="10"/>
      <c r="G10" s="139"/>
    </row>
    <row r="11" spans="2:9" ht="15.6" x14ac:dyDescent="0.3">
      <c r="B11" s="31">
        <v>3</v>
      </c>
      <c r="C11" s="10" t="s">
        <v>130</v>
      </c>
      <c r="D11" s="10"/>
      <c r="E11" s="58">
        <v>220931</v>
      </c>
      <c r="F11" s="10"/>
      <c r="G11" s="59">
        <v>-10924</v>
      </c>
    </row>
    <row r="12" spans="2:9" ht="15.6" hidden="1" x14ac:dyDescent="0.3">
      <c r="B12" s="31">
        <v>4</v>
      </c>
      <c r="C12" s="10" t="s">
        <v>131</v>
      </c>
      <c r="D12" s="10"/>
      <c r="E12" s="58">
        <v>0</v>
      </c>
      <c r="F12" s="10"/>
      <c r="G12" s="46">
        <v>0</v>
      </c>
    </row>
    <row r="13" spans="2:9" ht="15.6" x14ac:dyDescent="0.3">
      <c r="B13" s="31">
        <v>5</v>
      </c>
      <c r="C13" s="10" t="s">
        <v>132</v>
      </c>
      <c r="D13" s="10"/>
      <c r="E13" s="58">
        <v>187050</v>
      </c>
      <c r="F13" s="10"/>
      <c r="G13" s="46">
        <v>105442</v>
      </c>
    </row>
    <row r="14" spans="2:9" s="40" customFormat="1" ht="14.4" x14ac:dyDescent="0.3">
      <c r="B14" s="35"/>
      <c r="C14" s="36" t="s">
        <v>133</v>
      </c>
      <c r="D14" s="36"/>
      <c r="E14" s="38">
        <v>0</v>
      </c>
      <c r="F14" s="39"/>
      <c r="G14" s="60">
        <v>0</v>
      </c>
    </row>
    <row r="15" spans="2:9" ht="15.6" collapsed="1" x14ac:dyDescent="0.3">
      <c r="B15" s="9"/>
      <c r="C15" s="10"/>
      <c r="D15" s="10"/>
      <c r="E15" s="11"/>
      <c r="F15" s="10"/>
      <c r="G15" s="10"/>
    </row>
    <row r="16" spans="2:9" ht="15.6" x14ac:dyDescent="0.3">
      <c r="B16" s="12" t="s">
        <v>5</v>
      </c>
      <c r="C16" s="13" t="s">
        <v>134</v>
      </c>
      <c r="D16" s="56"/>
      <c r="E16" s="57">
        <f>+E18+E19+E20+E21+E27+E33+E35+E36+E37</f>
        <v>-17532548</v>
      </c>
      <c r="F16" s="13"/>
      <c r="G16" s="61">
        <f>+G18+G19+G20+G21+G27+G33+G35+G36+G37</f>
        <v>-16023031</v>
      </c>
      <c r="I16" s="62"/>
    </row>
    <row r="17" spans="2:7" ht="15.6" x14ac:dyDescent="0.3">
      <c r="B17" s="9"/>
      <c r="C17" s="10"/>
      <c r="D17" s="10"/>
      <c r="E17" s="11"/>
      <c r="F17" s="10"/>
      <c r="G17" s="10"/>
    </row>
    <row r="18" spans="2:7" ht="15.6" x14ac:dyDescent="0.3">
      <c r="B18" s="31">
        <v>6</v>
      </c>
      <c r="C18" s="10" t="s">
        <v>135</v>
      </c>
      <c r="D18" s="10"/>
      <c r="E18" s="58">
        <v>-1252971</v>
      </c>
      <c r="F18" s="10"/>
      <c r="G18" s="48">
        <v>-1132814</v>
      </c>
    </row>
    <row r="19" spans="2:7" ht="15.6" x14ac:dyDescent="0.3">
      <c r="B19" s="31">
        <v>7</v>
      </c>
      <c r="C19" s="10" t="s">
        <v>136</v>
      </c>
      <c r="D19" s="10"/>
      <c r="E19" s="58">
        <v>-7385744</v>
      </c>
      <c r="F19" s="10"/>
      <c r="G19" s="48">
        <v>-6298131</v>
      </c>
    </row>
    <row r="20" spans="2:7" ht="15.6" x14ac:dyDescent="0.3">
      <c r="B20" s="31">
        <v>8</v>
      </c>
      <c r="C20" s="10" t="s">
        <v>137</v>
      </c>
      <c r="D20" s="10"/>
      <c r="E20" s="58">
        <v>-784000</v>
      </c>
      <c r="F20" s="10"/>
      <c r="G20" s="48">
        <v>-1044691</v>
      </c>
    </row>
    <row r="21" spans="2:7" ht="15.6" x14ac:dyDescent="0.3">
      <c r="B21" s="31">
        <v>9</v>
      </c>
      <c r="C21" s="10" t="s">
        <v>138</v>
      </c>
      <c r="D21" s="10"/>
      <c r="E21" s="58">
        <v>-7210870</v>
      </c>
      <c r="F21" s="10"/>
      <c r="G21" s="48">
        <v>-6882988</v>
      </c>
    </row>
    <row r="22" spans="2:7" s="23" customFormat="1" ht="14.4" x14ac:dyDescent="0.3">
      <c r="B22" s="18"/>
      <c r="C22" s="19" t="s">
        <v>139</v>
      </c>
      <c r="D22" s="19"/>
      <c r="E22" s="63">
        <v>-5089731</v>
      </c>
      <c r="F22" s="19"/>
      <c r="G22" s="64">
        <v>-4931595</v>
      </c>
    </row>
    <row r="23" spans="2:7" s="23" customFormat="1" ht="14.4" x14ac:dyDescent="0.3">
      <c r="B23" s="18"/>
      <c r="C23" s="19" t="s">
        <v>140</v>
      </c>
      <c r="D23" s="19"/>
      <c r="E23" s="63">
        <v>-1525312</v>
      </c>
      <c r="F23" s="19"/>
      <c r="G23" s="64">
        <v>-1500413</v>
      </c>
    </row>
    <row r="24" spans="2:7" s="23" customFormat="1" ht="14.4" x14ac:dyDescent="0.3">
      <c r="B24" s="18"/>
      <c r="C24" s="19" t="s">
        <v>141</v>
      </c>
      <c r="D24" s="19"/>
      <c r="E24" s="63">
        <v>-456294</v>
      </c>
      <c r="F24" s="19"/>
      <c r="G24" s="64">
        <v>-346990</v>
      </c>
    </row>
    <row r="25" spans="2:7" s="23" customFormat="1" ht="14.4" hidden="1" x14ac:dyDescent="0.3">
      <c r="B25" s="18"/>
      <c r="C25" s="19" t="s">
        <v>142</v>
      </c>
      <c r="D25" s="19"/>
      <c r="E25" s="63">
        <v>0</v>
      </c>
      <c r="F25" s="19"/>
      <c r="G25" s="64">
        <v>0</v>
      </c>
    </row>
    <row r="26" spans="2:7" s="23" customFormat="1" ht="14.4" x14ac:dyDescent="0.3">
      <c r="B26" s="18"/>
      <c r="C26" s="19" t="s">
        <v>143</v>
      </c>
      <c r="D26" s="19"/>
      <c r="E26" s="63">
        <v>-139533</v>
      </c>
      <c r="F26" s="19"/>
      <c r="G26" s="64">
        <v>-103990</v>
      </c>
    </row>
    <row r="27" spans="2:7" ht="15.6" x14ac:dyDescent="0.3">
      <c r="B27" s="31">
        <v>10</v>
      </c>
      <c r="C27" s="10" t="s">
        <v>144</v>
      </c>
      <c r="D27" s="10"/>
      <c r="E27" s="58">
        <v>-517113</v>
      </c>
      <c r="F27" s="10"/>
      <c r="G27" s="48">
        <v>-357490</v>
      </c>
    </row>
    <row r="28" spans="2:7" s="23" customFormat="1" ht="14.4" x14ac:dyDescent="0.3">
      <c r="B28" s="18"/>
      <c r="C28" s="19" t="s">
        <v>145</v>
      </c>
      <c r="D28" s="19"/>
      <c r="E28" s="63">
        <v>-87467</v>
      </c>
      <c r="F28" s="19"/>
      <c r="G28" s="64">
        <v>-48435</v>
      </c>
    </row>
    <row r="29" spans="2:7" s="23" customFormat="1" ht="14.4" x14ac:dyDescent="0.3">
      <c r="B29" s="18"/>
      <c r="C29" s="19" t="s">
        <v>146</v>
      </c>
      <c r="D29" s="19"/>
      <c r="E29" s="63">
        <v>-297404</v>
      </c>
      <c r="F29" s="19"/>
      <c r="G29" s="64">
        <v>-309055</v>
      </c>
    </row>
    <row r="30" spans="2:7" s="23" customFormat="1" ht="14.4" hidden="1" x14ac:dyDescent="0.3">
      <c r="B30" s="18"/>
      <c r="C30" s="19" t="s">
        <v>147</v>
      </c>
      <c r="D30" s="19"/>
      <c r="E30" s="63">
        <v>0</v>
      </c>
      <c r="F30" s="19"/>
      <c r="G30" s="64">
        <v>0</v>
      </c>
    </row>
    <row r="31" spans="2:7" s="23" customFormat="1" ht="14.4" x14ac:dyDescent="0.3">
      <c r="B31" s="18"/>
      <c r="C31" s="19" t="s">
        <v>148</v>
      </c>
      <c r="D31" s="19"/>
      <c r="E31" s="141">
        <v>-132242</v>
      </c>
      <c r="F31" s="19"/>
      <c r="G31" s="142">
        <v>0</v>
      </c>
    </row>
    <row r="32" spans="2:7" s="23" customFormat="1" ht="14.4" x14ac:dyDescent="0.3">
      <c r="B32" s="18"/>
      <c r="C32" s="19" t="s">
        <v>149</v>
      </c>
      <c r="D32" s="19"/>
      <c r="E32" s="141"/>
      <c r="F32" s="19"/>
      <c r="G32" s="142"/>
    </row>
    <row r="33" spans="2:7" ht="15.6" x14ac:dyDescent="0.3">
      <c r="B33" s="140">
        <v>11</v>
      </c>
      <c r="C33" s="10" t="s">
        <v>150</v>
      </c>
      <c r="D33" s="10"/>
      <c r="E33" s="138">
        <v>-37143</v>
      </c>
      <c r="F33" s="10"/>
      <c r="G33" s="143">
        <v>-26691</v>
      </c>
    </row>
    <row r="34" spans="2:7" ht="15.6" x14ac:dyDescent="0.3">
      <c r="B34" s="140"/>
      <c r="C34" s="10" t="s">
        <v>151</v>
      </c>
      <c r="D34" s="10"/>
      <c r="E34" s="138"/>
      <c r="F34" s="10"/>
      <c r="G34" s="143"/>
    </row>
    <row r="35" spans="2:7" ht="15.6" x14ac:dyDescent="0.3">
      <c r="B35" s="31">
        <v>12</v>
      </c>
      <c r="C35" s="10" t="s">
        <v>152</v>
      </c>
      <c r="D35" s="10"/>
      <c r="E35" s="58">
        <v>-220000</v>
      </c>
      <c r="F35" s="10"/>
      <c r="G35" s="48">
        <v>-95000</v>
      </c>
    </row>
    <row r="36" spans="2:7" ht="15.6" hidden="1" x14ac:dyDescent="0.3">
      <c r="B36" s="31">
        <v>13</v>
      </c>
      <c r="C36" s="10" t="s">
        <v>153</v>
      </c>
      <c r="D36" s="10"/>
      <c r="E36" s="58">
        <v>0</v>
      </c>
      <c r="F36" s="10"/>
      <c r="G36" s="48">
        <v>0</v>
      </c>
    </row>
    <row r="37" spans="2:7" ht="15.6" x14ac:dyDescent="0.3">
      <c r="B37" s="31">
        <v>14</v>
      </c>
      <c r="C37" s="10" t="s">
        <v>154</v>
      </c>
      <c r="D37" s="10"/>
      <c r="E37" s="58">
        <v>-124707</v>
      </c>
      <c r="F37" s="10"/>
      <c r="G37" s="48">
        <v>-185226</v>
      </c>
    </row>
    <row r="38" spans="2:7" ht="15.6" x14ac:dyDescent="0.3">
      <c r="B38" s="31"/>
      <c r="C38" s="10"/>
      <c r="D38" s="10"/>
      <c r="E38" s="58"/>
      <c r="F38" s="10"/>
      <c r="G38" s="48"/>
    </row>
    <row r="39" spans="2:7" ht="15.6" x14ac:dyDescent="0.3">
      <c r="B39" s="12" t="s">
        <v>29</v>
      </c>
      <c r="C39" s="13" t="s">
        <v>155</v>
      </c>
      <c r="D39" s="56"/>
      <c r="E39" s="57">
        <f>+E6+E16</f>
        <v>87246</v>
      </c>
      <c r="F39" s="13"/>
      <c r="G39" s="61">
        <f>+G6+G16</f>
        <v>148019</v>
      </c>
    </row>
    <row r="40" spans="2:7" ht="15.6" x14ac:dyDescent="0.3">
      <c r="B40" s="9"/>
      <c r="C40" s="10"/>
      <c r="D40" s="10"/>
      <c r="E40" s="11"/>
      <c r="F40" s="10"/>
      <c r="G40" s="10"/>
    </row>
    <row r="41" spans="2:7" ht="15.6" x14ac:dyDescent="0.3">
      <c r="B41" s="12" t="s">
        <v>40</v>
      </c>
      <c r="C41" s="13" t="s">
        <v>156</v>
      </c>
      <c r="D41" s="56"/>
      <c r="E41" s="57">
        <f>+E43+E48+E63+E67</f>
        <v>-2942</v>
      </c>
      <c r="F41" s="13"/>
      <c r="G41" s="61">
        <f>+G43+G48+G63+G67</f>
        <v>-3551</v>
      </c>
    </row>
    <row r="42" spans="2:7" ht="15.6" x14ac:dyDescent="0.3">
      <c r="B42" s="9"/>
      <c r="C42" s="10"/>
      <c r="D42" s="10"/>
      <c r="E42" s="11"/>
      <c r="F42" s="10"/>
      <c r="G42" s="10"/>
    </row>
    <row r="43" spans="2:7" ht="15.6" hidden="1" x14ac:dyDescent="0.3">
      <c r="B43" s="31">
        <v>15</v>
      </c>
      <c r="C43" s="10" t="s">
        <v>157</v>
      </c>
      <c r="D43" s="10"/>
      <c r="E43" s="58">
        <v>0</v>
      </c>
      <c r="F43" s="10"/>
      <c r="G43" s="46">
        <v>0</v>
      </c>
    </row>
    <row r="44" spans="2:7" s="40" customFormat="1" ht="14.4" hidden="1" x14ac:dyDescent="0.3">
      <c r="B44" s="35"/>
      <c r="C44" s="36" t="s">
        <v>158</v>
      </c>
      <c r="D44" s="36"/>
      <c r="E44" s="38">
        <v>0</v>
      </c>
      <c r="F44" s="39"/>
      <c r="G44" s="39">
        <v>0</v>
      </c>
    </row>
    <row r="45" spans="2:7" s="40" customFormat="1" ht="14.4" hidden="1" x14ac:dyDescent="0.3">
      <c r="B45" s="35"/>
      <c r="C45" s="36" t="s">
        <v>159</v>
      </c>
      <c r="D45" s="36"/>
      <c r="E45" s="38">
        <v>0</v>
      </c>
      <c r="F45" s="39"/>
      <c r="G45" s="39">
        <v>0</v>
      </c>
    </row>
    <row r="46" spans="2:7" s="40" customFormat="1" ht="14.4" hidden="1" x14ac:dyDescent="0.3">
      <c r="B46" s="35"/>
      <c r="C46" s="36" t="s">
        <v>160</v>
      </c>
      <c r="D46" s="36"/>
      <c r="E46" s="38">
        <v>0</v>
      </c>
      <c r="F46" s="39"/>
      <c r="G46" s="39">
        <v>0</v>
      </c>
    </row>
    <row r="47" spans="2:7" s="40" customFormat="1" ht="14.4" hidden="1" x14ac:dyDescent="0.3">
      <c r="B47" s="35"/>
      <c r="C47" s="36" t="s">
        <v>161</v>
      </c>
      <c r="D47" s="36"/>
      <c r="E47" s="38">
        <v>0</v>
      </c>
      <c r="F47" s="39"/>
      <c r="G47" s="39">
        <v>0</v>
      </c>
    </row>
    <row r="48" spans="2:7" ht="15.6" x14ac:dyDescent="0.3">
      <c r="B48" s="31">
        <v>16</v>
      </c>
      <c r="C48" s="10" t="s">
        <v>162</v>
      </c>
      <c r="D48" s="10"/>
      <c r="E48" s="58">
        <v>3593</v>
      </c>
      <c r="F48" s="10"/>
      <c r="G48" s="48">
        <v>774</v>
      </c>
    </row>
    <row r="49" spans="2:7" ht="15.6" hidden="1" x14ac:dyDescent="0.3">
      <c r="B49" s="31"/>
      <c r="C49" s="10" t="s">
        <v>163</v>
      </c>
      <c r="D49" s="10"/>
      <c r="E49" s="58">
        <v>0</v>
      </c>
      <c r="F49" s="10"/>
      <c r="G49" s="48">
        <v>0</v>
      </c>
    </row>
    <row r="50" spans="2:7" s="40" customFormat="1" ht="14.4" hidden="1" x14ac:dyDescent="0.3">
      <c r="B50" s="35"/>
      <c r="C50" s="36" t="s">
        <v>158</v>
      </c>
      <c r="D50" s="36"/>
      <c r="E50" s="38">
        <v>0</v>
      </c>
      <c r="F50" s="39"/>
      <c r="G50" s="39">
        <v>0</v>
      </c>
    </row>
    <row r="51" spans="2:7" s="40" customFormat="1" ht="14.4" hidden="1" x14ac:dyDescent="0.3">
      <c r="B51" s="35"/>
      <c r="C51" s="36" t="s">
        <v>159</v>
      </c>
      <c r="D51" s="36"/>
      <c r="E51" s="38">
        <v>0</v>
      </c>
      <c r="F51" s="39"/>
      <c r="G51" s="39">
        <v>0</v>
      </c>
    </row>
    <row r="52" spans="2:7" s="40" customFormat="1" ht="14.4" hidden="1" x14ac:dyDescent="0.3">
      <c r="B52" s="35"/>
      <c r="C52" s="36" t="s">
        <v>160</v>
      </c>
      <c r="D52" s="36"/>
      <c r="E52" s="38">
        <v>0</v>
      </c>
      <c r="F52" s="39"/>
      <c r="G52" s="39">
        <v>0</v>
      </c>
    </row>
    <row r="53" spans="2:7" s="40" customFormat="1" ht="14.4" hidden="1" x14ac:dyDescent="0.3">
      <c r="B53" s="35"/>
      <c r="C53" s="36" t="s">
        <v>161</v>
      </c>
      <c r="D53" s="36"/>
      <c r="E53" s="38">
        <v>0</v>
      </c>
      <c r="F53" s="39"/>
      <c r="G53" s="39">
        <v>0</v>
      </c>
    </row>
    <row r="54" spans="2:7" ht="15.6" hidden="1" x14ac:dyDescent="0.3">
      <c r="B54" s="31"/>
      <c r="C54" s="10" t="s">
        <v>164</v>
      </c>
      <c r="D54" s="10"/>
      <c r="E54" s="138">
        <v>0</v>
      </c>
      <c r="F54" s="10"/>
      <c r="G54" s="139">
        <v>0</v>
      </c>
    </row>
    <row r="55" spans="2:7" ht="15.6" hidden="1" x14ac:dyDescent="0.3">
      <c r="B55" s="31"/>
      <c r="C55" s="10" t="s">
        <v>165</v>
      </c>
      <c r="D55" s="10"/>
      <c r="E55" s="138"/>
      <c r="F55" s="10"/>
      <c r="G55" s="139"/>
    </row>
    <row r="56" spans="2:7" ht="15.6" hidden="1" x14ac:dyDescent="0.3">
      <c r="B56" s="31"/>
      <c r="C56" s="10" t="s">
        <v>166</v>
      </c>
      <c r="D56" s="10"/>
      <c r="E56" s="138">
        <v>0</v>
      </c>
      <c r="F56" s="10"/>
      <c r="G56" s="139">
        <v>0</v>
      </c>
    </row>
    <row r="57" spans="2:7" ht="15.6" hidden="1" x14ac:dyDescent="0.3">
      <c r="B57" s="31"/>
      <c r="C57" s="10" t="s">
        <v>165</v>
      </c>
      <c r="D57" s="10"/>
      <c r="E57" s="138"/>
      <c r="F57" s="10"/>
      <c r="G57" s="139"/>
    </row>
    <row r="58" spans="2:7" ht="15.6" x14ac:dyDescent="0.3">
      <c r="B58" s="31"/>
      <c r="C58" s="10" t="s">
        <v>167</v>
      </c>
      <c r="D58" s="10"/>
      <c r="E58" s="58">
        <v>3593</v>
      </c>
      <c r="F58" s="10"/>
      <c r="G58" s="48">
        <v>774</v>
      </c>
    </row>
    <row r="59" spans="2:7" s="40" customFormat="1" ht="14.4" hidden="1" x14ac:dyDescent="0.3">
      <c r="B59" s="35"/>
      <c r="C59" s="36" t="s">
        <v>158</v>
      </c>
      <c r="D59" s="36"/>
      <c r="E59" s="38">
        <v>0</v>
      </c>
      <c r="F59" s="39"/>
      <c r="G59" s="39">
        <v>0</v>
      </c>
    </row>
    <row r="60" spans="2:7" s="40" customFormat="1" ht="14.4" hidden="1" x14ac:dyDescent="0.3">
      <c r="B60" s="35"/>
      <c r="C60" s="36" t="s">
        <v>159</v>
      </c>
      <c r="D60" s="36"/>
      <c r="E60" s="38">
        <v>0</v>
      </c>
      <c r="F60" s="39"/>
      <c r="G60" s="39">
        <v>0</v>
      </c>
    </row>
    <row r="61" spans="2:7" s="40" customFormat="1" ht="14.4" hidden="1" x14ac:dyDescent="0.3">
      <c r="B61" s="35"/>
      <c r="C61" s="36" t="s">
        <v>160</v>
      </c>
      <c r="D61" s="36"/>
      <c r="E61" s="38">
        <v>0</v>
      </c>
      <c r="F61" s="39"/>
      <c r="G61" s="39">
        <v>0</v>
      </c>
    </row>
    <row r="62" spans="2:7" s="40" customFormat="1" ht="14.4" hidden="1" x14ac:dyDescent="0.3">
      <c r="B62" s="35"/>
      <c r="C62" s="36" t="s">
        <v>161</v>
      </c>
      <c r="D62" s="36"/>
      <c r="E62" s="38">
        <v>0</v>
      </c>
      <c r="F62" s="39"/>
      <c r="G62" s="39">
        <v>0</v>
      </c>
    </row>
    <row r="63" spans="2:7" ht="15.6" x14ac:dyDescent="0.3">
      <c r="B63" s="31">
        <v>17</v>
      </c>
      <c r="C63" s="10" t="s">
        <v>168</v>
      </c>
      <c r="D63" s="10"/>
      <c r="E63" s="58">
        <v>-6535</v>
      </c>
      <c r="F63" s="10"/>
      <c r="G63" s="48">
        <v>-4325</v>
      </c>
    </row>
    <row r="64" spans="2:7" s="40" customFormat="1" ht="14.4" hidden="1" x14ac:dyDescent="0.3">
      <c r="B64" s="35"/>
      <c r="C64" s="36" t="s">
        <v>158</v>
      </c>
      <c r="D64" s="36"/>
      <c r="E64" s="65">
        <v>0</v>
      </c>
      <c r="F64" s="39"/>
      <c r="G64" s="66">
        <v>0</v>
      </c>
    </row>
    <row r="65" spans="2:7" s="40" customFormat="1" ht="14.4" hidden="1" x14ac:dyDescent="0.3">
      <c r="B65" s="35"/>
      <c r="C65" s="36" t="s">
        <v>159</v>
      </c>
      <c r="D65" s="36"/>
      <c r="E65" s="65">
        <v>0</v>
      </c>
      <c r="F65" s="39"/>
      <c r="G65" s="66">
        <v>0</v>
      </c>
    </row>
    <row r="66" spans="2:7" s="40" customFormat="1" ht="14.4" hidden="1" x14ac:dyDescent="0.3">
      <c r="B66" s="35"/>
      <c r="C66" s="36" t="s">
        <v>169</v>
      </c>
      <c r="D66" s="36"/>
      <c r="E66" s="65">
        <v>0</v>
      </c>
      <c r="F66" s="39"/>
      <c r="G66" s="66">
        <v>0</v>
      </c>
    </row>
    <row r="67" spans="2:7" ht="15.6" hidden="1" x14ac:dyDescent="0.3">
      <c r="B67" s="9" t="s">
        <v>170</v>
      </c>
      <c r="C67" s="10" t="s">
        <v>171</v>
      </c>
      <c r="D67" s="10"/>
      <c r="E67" s="58">
        <v>0</v>
      </c>
      <c r="F67" s="10"/>
      <c r="G67" s="48">
        <v>0</v>
      </c>
    </row>
    <row r="68" spans="2:7" s="41" customFormat="1" ht="15.6" x14ac:dyDescent="0.3">
      <c r="B68" s="67"/>
      <c r="C68" s="68"/>
      <c r="D68" s="68"/>
      <c r="E68" s="69"/>
      <c r="F68" s="70"/>
      <c r="G68" s="71"/>
    </row>
    <row r="69" spans="2:7" ht="15.6" x14ac:dyDescent="0.3">
      <c r="B69" s="12" t="s">
        <v>76</v>
      </c>
      <c r="C69" s="13" t="s">
        <v>172</v>
      </c>
      <c r="D69" s="56"/>
      <c r="E69" s="57">
        <f>+E71+E78</f>
        <v>0</v>
      </c>
      <c r="F69" s="13"/>
      <c r="G69" s="61">
        <f>+G71+G78</f>
        <v>0</v>
      </c>
    </row>
    <row r="70" spans="2:7" ht="15.6" x14ac:dyDescent="0.3">
      <c r="B70" s="9"/>
      <c r="C70" s="10"/>
      <c r="D70" s="10"/>
      <c r="E70" s="11"/>
      <c r="F70" s="10"/>
      <c r="G70" s="10"/>
    </row>
    <row r="71" spans="2:7" ht="15.6" hidden="1" x14ac:dyDescent="0.3">
      <c r="B71" s="31">
        <v>18</v>
      </c>
      <c r="C71" s="10" t="s">
        <v>173</v>
      </c>
      <c r="D71" s="10"/>
      <c r="E71" s="58">
        <f>+E72+E73+E75+E77</f>
        <v>0</v>
      </c>
      <c r="F71" s="10"/>
      <c r="G71" s="48">
        <f>+G72+G73+G75+G77</f>
        <v>0</v>
      </c>
    </row>
    <row r="72" spans="2:7" ht="15.6" hidden="1" x14ac:dyDescent="0.3">
      <c r="B72" s="31"/>
      <c r="C72" s="10" t="s">
        <v>174</v>
      </c>
      <c r="D72" s="10"/>
      <c r="E72" s="58">
        <v>0</v>
      </c>
      <c r="F72" s="10"/>
      <c r="G72" s="48">
        <v>0</v>
      </c>
    </row>
    <row r="73" spans="2:7" ht="15.6" hidden="1" x14ac:dyDescent="0.3">
      <c r="B73" s="31"/>
      <c r="C73" s="10" t="s">
        <v>175</v>
      </c>
      <c r="D73" s="10"/>
      <c r="E73" s="138">
        <v>0</v>
      </c>
      <c r="F73" s="10"/>
      <c r="G73" s="139">
        <v>0</v>
      </c>
    </row>
    <row r="74" spans="2:7" ht="15.6" hidden="1" x14ac:dyDescent="0.3">
      <c r="B74" s="31"/>
      <c r="C74" s="10" t="s">
        <v>165</v>
      </c>
      <c r="D74" s="10"/>
      <c r="E74" s="138"/>
      <c r="F74" s="10"/>
      <c r="G74" s="139"/>
    </row>
    <row r="75" spans="2:7" ht="15.6" hidden="1" x14ac:dyDescent="0.3">
      <c r="B75" s="31"/>
      <c r="C75" s="10" t="s">
        <v>176</v>
      </c>
      <c r="D75" s="10"/>
      <c r="E75" s="138">
        <v>0</v>
      </c>
      <c r="F75" s="10"/>
      <c r="G75" s="139">
        <v>0</v>
      </c>
    </row>
    <row r="76" spans="2:7" ht="15.6" hidden="1" x14ac:dyDescent="0.3">
      <c r="B76" s="9"/>
      <c r="C76" s="10" t="s">
        <v>165</v>
      </c>
      <c r="D76" s="10"/>
      <c r="E76" s="138"/>
      <c r="F76" s="10"/>
      <c r="G76" s="139"/>
    </row>
    <row r="77" spans="2:7" ht="15.6" hidden="1" x14ac:dyDescent="0.3">
      <c r="B77" s="9"/>
      <c r="C77" s="10" t="s">
        <v>177</v>
      </c>
      <c r="D77" s="10"/>
      <c r="E77" s="72">
        <v>0</v>
      </c>
      <c r="F77" s="10"/>
      <c r="G77" s="73">
        <v>0</v>
      </c>
    </row>
    <row r="78" spans="2:7" ht="15.6" hidden="1" x14ac:dyDescent="0.3">
      <c r="B78" s="9">
        <v>19</v>
      </c>
      <c r="C78" s="10" t="s">
        <v>178</v>
      </c>
      <c r="D78" s="10"/>
      <c r="E78" s="50">
        <f>+E79+E80+E82+E84</f>
        <v>0</v>
      </c>
      <c r="F78" s="10"/>
      <c r="G78" s="46">
        <f>+G79+G80+G82+G84</f>
        <v>0</v>
      </c>
    </row>
    <row r="79" spans="2:7" ht="15.6" hidden="1" x14ac:dyDescent="0.3">
      <c r="B79" s="9"/>
      <c r="C79" s="10" t="s">
        <v>174</v>
      </c>
      <c r="D79" s="10"/>
      <c r="E79" s="11">
        <v>0</v>
      </c>
      <c r="F79" s="10"/>
      <c r="G79" s="10">
        <v>0</v>
      </c>
    </row>
    <row r="80" spans="2:7" ht="15.6" hidden="1" x14ac:dyDescent="0.3">
      <c r="B80" s="9"/>
      <c r="C80" s="10" t="s">
        <v>175</v>
      </c>
      <c r="D80" s="10"/>
      <c r="E80" s="138">
        <v>0</v>
      </c>
      <c r="F80" s="10"/>
      <c r="G80" s="139">
        <v>0</v>
      </c>
    </row>
    <row r="81" spans="2:7" ht="15.6" hidden="1" x14ac:dyDescent="0.3">
      <c r="B81" s="9"/>
      <c r="C81" s="10" t="s">
        <v>165</v>
      </c>
      <c r="D81" s="10"/>
      <c r="E81" s="138"/>
      <c r="F81" s="10"/>
      <c r="G81" s="139"/>
    </row>
    <row r="82" spans="2:7" ht="15.6" hidden="1" x14ac:dyDescent="0.3">
      <c r="B82" s="9"/>
      <c r="C82" s="10" t="s">
        <v>176</v>
      </c>
      <c r="D82" s="10"/>
      <c r="E82" s="138">
        <v>0</v>
      </c>
      <c r="F82" s="10"/>
      <c r="G82" s="139">
        <v>0</v>
      </c>
    </row>
    <row r="83" spans="2:7" ht="15.6" hidden="1" x14ac:dyDescent="0.3">
      <c r="B83" s="9"/>
      <c r="C83" s="10" t="s">
        <v>165</v>
      </c>
      <c r="D83" s="10"/>
      <c r="E83" s="138"/>
      <c r="F83" s="10"/>
      <c r="G83" s="139"/>
    </row>
    <row r="84" spans="2:7" ht="15.6" hidden="1" x14ac:dyDescent="0.3">
      <c r="B84" s="9"/>
      <c r="C84" s="10" t="s">
        <v>177</v>
      </c>
      <c r="D84" s="10"/>
      <c r="E84" s="72">
        <v>0</v>
      </c>
      <c r="F84" s="10"/>
      <c r="G84" s="73">
        <v>0</v>
      </c>
    </row>
    <row r="85" spans="2:7" ht="15.6" hidden="1" collapsed="1" x14ac:dyDescent="0.3">
      <c r="B85" s="25"/>
      <c r="C85" s="26"/>
      <c r="D85" s="74"/>
      <c r="E85" s="75"/>
      <c r="F85" s="26"/>
      <c r="G85" s="76"/>
    </row>
    <row r="86" spans="2:7" s="77" customFormat="1" ht="15.6" x14ac:dyDescent="0.3">
      <c r="B86" s="12" t="s">
        <v>29</v>
      </c>
      <c r="C86" s="13" t="s">
        <v>179</v>
      </c>
      <c r="D86" s="56"/>
      <c r="E86" s="57">
        <f>+E39+E41+E69</f>
        <v>84304</v>
      </c>
      <c r="F86" s="13"/>
      <c r="G86" s="61">
        <f>+G39+G41+G69</f>
        <v>144468</v>
      </c>
    </row>
    <row r="87" spans="2:7" s="77" customFormat="1" ht="15.6" x14ac:dyDescent="0.3">
      <c r="B87" s="25"/>
      <c r="C87" s="26"/>
      <c r="D87" s="74"/>
      <c r="E87" s="75"/>
      <c r="F87" s="26"/>
      <c r="G87" s="76"/>
    </row>
    <row r="88" spans="2:7" s="77" customFormat="1" ht="15.6" x14ac:dyDescent="0.3">
      <c r="B88" s="27">
        <v>20</v>
      </c>
      <c r="C88" s="74" t="s">
        <v>180</v>
      </c>
      <c r="D88" s="74"/>
      <c r="E88" s="78">
        <v>11719</v>
      </c>
      <c r="F88" s="74"/>
      <c r="G88" s="79">
        <v>-6773</v>
      </c>
    </row>
    <row r="89" spans="2:7" s="85" customFormat="1" ht="14.4" x14ac:dyDescent="0.3">
      <c r="B89" s="80"/>
      <c r="C89" s="81" t="s">
        <v>181</v>
      </c>
      <c r="D89" s="82"/>
      <c r="E89" s="83">
        <v>-19757</v>
      </c>
      <c r="F89" s="84"/>
      <c r="G89" s="66">
        <v>-8700</v>
      </c>
    </row>
    <row r="90" spans="2:7" s="85" customFormat="1" ht="14.4" x14ac:dyDescent="0.3">
      <c r="B90" s="80"/>
      <c r="C90" s="81" t="s">
        <v>182</v>
      </c>
      <c r="D90" s="82"/>
      <c r="E90" s="83">
        <v>31476</v>
      </c>
      <c r="F90" s="84"/>
      <c r="G90" s="66">
        <v>1927</v>
      </c>
    </row>
    <row r="91" spans="2:7" s="85" customFormat="1" ht="14.4" x14ac:dyDescent="0.3">
      <c r="B91" s="80"/>
      <c r="C91" s="81" t="s">
        <v>183</v>
      </c>
      <c r="D91" s="82"/>
      <c r="E91" s="83">
        <v>0</v>
      </c>
      <c r="F91" s="84"/>
      <c r="G91" s="66">
        <v>0</v>
      </c>
    </row>
    <row r="92" spans="2:7" ht="15.6" x14ac:dyDescent="0.3">
      <c r="B92" s="9"/>
      <c r="C92" s="10"/>
      <c r="D92" s="10"/>
      <c r="E92" s="11"/>
      <c r="F92" s="10"/>
      <c r="G92" s="10"/>
    </row>
    <row r="93" spans="2:7" ht="15.6" x14ac:dyDescent="0.3">
      <c r="B93" s="12">
        <v>21</v>
      </c>
      <c r="C93" s="13" t="s">
        <v>98</v>
      </c>
      <c r="D93" s="56"/>
      <c r="E93" s="57">
        <f>+E86+E88</f>
        <v>96023</v>
      </c>
      <c r="F93" s="13"/>
      <c r="G93" s="61">
        <f>+G86+G88</f>
        <v>137695</v>
      </c>
    </row>
    <row r="94" spans="2:7" ht="15.6" x14ac:dyDescent="0.3">
      <c r="B94" s="9"/>
      <c r="C94" s="10"/>
      <c r="D94" s="10"/>
      <c r="E94" s="11"/>
      <c r="F94" s="10"/>
      <c r="G94" s="10"/>
    </row>
    <row r="95" spans="2:7" ht="15.6" x14ac:dyDescent="0.3">
      <c r="B95" s="9"/>
      <c r="C95" s="10"/>
      <c r="D95" s="10"/>
      <c r="E95" s="10"/>
      <c r="F95" s="10"/>
      <c r="G95" s="10"/>
    </row>
    <row r="97" spans="4:7" x14ac:dyDescent="0.3">
      <c r="D97" s="53"/>
      <c r="E97" s="86"/>
      <c r="F97" s="87"/>
      <c r="G97" s="86"/>
    </row>
  </sheetData>
  <mergeCells count="21">
    <mergeCell ref="E82:E83"/>
    <mergeCell ref="G82:G83"/>
    <mergeCell ref="E73:E74"/>
    <mergeCell ref="G73:G74"/>
    <mergeCell ref="E75:E76"/>
    <mergeCell ref="G75:G76"/>
    <mergeCell ref="E80:E81"/>
    <mergeCell ref="G80:G81"/>
    <mergeCell ref="E56:E57"/>
    <mergeCell ref="G56:G57"/>
    <mergeCell ref="B2:C2"/>
    <mergeCell ref="B9:B10"/>
    <mergeCell ref="E9:E10"/>
    <mergeCell ref="G9:G10"/>
    <mergeCell ref="E31:E32"/>
    <mergeCell ref="G31:G32"/>
    <mergeCell ref="B33:B34"/>
    <mergeCell ref="E33:E34"/>
    <mergeCell ref="G33:G34"/>
    <mergeCell ref="E54:E55"/>
    <mergeCell ref="G54:G5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1"/>
  <sheetViews>
    <sheetView showGridLines="0" topLeftCell="A47" zoomScale="150" zoomScaleNormal="150" workbookViewId="0">
      <selection activeCell="D77" sqref="D77:F79"/>
    </sheetView>
  </sheetViews>
  <sheetFormatPr defaultColWidth="11.44140625" defaultRowHeight="15.6" x14ac:dyDescent="0.3"/>
  <cols>
    <col min="1" max="1" width="3.109375" style="52" customWidth="1"/>
    <col min="2" max="2" width="63.33203125" style="52" customWidth="1"/>
    <col min="3" max="3" width="1.5546875" style="52" customWidth="1"/>
    <col min="4" max="4" width="15.6640625" style="52" customWidth="1"/>
    <col min="5" max="5" width="1.33203125" style="52" customWidth="1"/>
    <col min="6" max="6" width="15.6640625" style="52" customWidth="1"/>
    <col min="7" max="8" width="12.44140625" style="52" bestFit="1" customWidth="1"/>
    <col min="9" max="16384" width="11.44140625" style="52"/>
  </cols>
  <sheetData>
    <row r="1" spans="2:7" x14ac:dyDescent="0.3">
      <c r="B1" s="9"/>
      <c r="C1" s="10"/>
      <c r="D1" s="10"/>
      <c r="E1" s="10"/>
      <c r="F1" s="10"/>
    </row>
    <row r="2" spans="2:7" ht="21" x14ac:dyDescent="0.3">
      <c r="B2" s="135" t="str">
        <f>+[5]Dati!B2</f>
        <v>Sispi - Sistema Palermo Innovazione S.p.A.</v>
      </c>
      <c r="C2" s="135"/>
      <c r="D2" s="10"/>
      <c r="E2" s="10"/>
      <c r="F2" s="10"/>
    </row>
    <row r="3" spans="2:7" ht="10.5" customHeight="1" x14ac:dyDescent="0.3">
      <c r="B3" s="9"/>
      <c r="C3" s="10"/>
      <c r="D3" s="11"/>
      <c r="E3" s="10"/>
      <c r="F3" s="10"/>
    </row>
    <row r="4" spans="2:7" x14ac:dyDescent="0.3">
      <c r="B4" s="43" t="s">
        <v>184</v>
      </c>
      <c r="C4" s="88"/>
      <c r="D4" s="6">
        <f>+[5]Attivo!E6</f>
        <v>2021</v>
      </c>
      <c r="E4" s="88"/>
      <c r="F4" s="6">
        <f>+[5]Attivo!G6</f>
        <v>2020</v>
      </c>
    </row>
    <row r="5" spans="2:7" x14ac:dyDescent="0.3">
      <c r="B5" s="10"/>
      <c r="C5" s="10"/>
      <c r="D5" s="11"/>
      <c r="E5" s="10"/>
      <c r="F5" s="10"/>
    </row>
    <row r="6" spans="2:7" s="91" customFormat="1" x14ac:dyDescent="0.3">
      <c r="B6" s="89" t="s">
        <v>185</v>
      </c>
      <c r="C6" s="13"/>
      <c r="D6" s="90">
        <f>+[5]CE!E93</f>
        <v>96023</v>
      </c>
      <c r="E6" s="44"/>
      <c r="F6" s="61">
        <v>137695</v>
      </c>
    </row>
    <row r="7" spans="2:7" x14ac:dyDescent="0.3">
      <c r="B7" s="10"/>
      <c r="C7" s="10"/>
      <c r="D7" s="50"/>
      <c r="E7" s="48"/>
      <c r="F7" s="48"/>
    </row>
    <row r="8" spans="2:7" x14ac:dyDescent="0.3">
      <c r="B8" s="92" t="s">
        <v>186</v>
      </c>
      <c r="C8" s="10"/>
      <c r="D8" s="50">
        <v>-11719</v>
      </c>
      <c r="E8" s="48"/>
      <c r="F8" s="48">
        <v>6773</v>
      </c>
    </row>
    <row r="9" spans="2:7" x14ac:dyDescent="0.3">
      <c r="B9" s="92" t="s">
        <v>187</v>
      </c>
      <c r="C9" s="10"/>
      <c r="D9" s="50">
        <v>2942</v>
      </c>
      <c r="E9" s="48"/>
      <c r="F9" s="48">
        <v>3551</v>
      </c>
    </row>
    <row r="10" spans="2:7" hidden="1" x14ac:dyDescent="0.3">
      <c r="B10" s="92" t="s">
        <v>188</v>
      </c>
      <c r="C10" s="10"/>
      <c r="D10" s="50">
        <v>0</v>
      </c>
      <c r="E10" s="48"/>
      <c r="F10" s="48">
        <v>0</v>
      </c>
    </row>
    <row r="11" spans="2:7" hidden="1" x14ac:dyDescent="0.3">
      <c r="B11" s="92" t="s">
        <v>189</v>
      </c>
      <c r="C11" s="10"/>
      <c r="D11" s="50">
        <v>0</v>
      </c>
      <c r="E11" s="48"/>
      <c r="F11" s="48">
        <v>0</v>
      </c>
    </row>
    <row r="12" spans="2:7" hidden="1" x14ac:dyDescent="0.3">
      <c r="B12" s="92" t="s">
        <v>190</v>
      </c>
      <c r="C12" s="10"/>
      <c r="D12" s="50">
        <v>0</v>
      </c>
      <c r="E12" s="48"/>
      <c r="F12" s="48">
        <v>0</v>
      </c>
      <c r="G12" s="93"/>
    </row>
    <row r="13" spans="2:7" x14ac:dyDescent="0.3">
      <c r="B13" s="10"/>
      <c r="C13" s="10"/>
      <c r="D13" s="50"/>
      <c r="E13" s="48"/>
      <c r="F13" s="48"/>
    </row>
    <row r="14" spans="2:7" s="91" customFormat="1" ht="31.2" x14ac:dyDescent="0.3">
      <c r="B14" s="94" t="s">
        <v>191</v>
      </c>
      <c r="C14" s="13"/>
      <c r="D14" s="90">
        <f>SUM(D6:D13)</f>
        <v>87246</v>
      </c>
      <c r="E14" s="44"/>
      <c r="F14" s="61">
        <f>SUM(F6:F13)</f>
        <v>148019</v>
      </c>
    </row>
    <row r="15" spans="2:7" x14ac:dyDescent="0.3">
      <c r="B15" s="10"/>
      <c r="C15" s="10"/>
      <c r="D15" s="50"/>
      <c r="E15" s="48"/>
      <c r="F15" s="48"/>
    </row>
    <row r="16" spans="2:7" x14ac:dyDescent="0.3">
      <c r="B16" s="92" t="s">
        <v>192</v>
      </c>
      <c r="C16" s="10"/>
      <c r="D16" s="50">
        <v>220000</v>
      </c>
      <c r="E16" s="48"/>
      <c r="F16" s="48">
        <v>95000</v>
      </c>
    </row>
    <row r="17" spans="2:6" x14ac:dyDescent="0.3">
      <c r="B17" s="92" t="s">
        <v>193</v>
      </c>
      <c r="C17" s="10"/>
      <c r="D17" s="50">
        <v>131663</v>
      </c>
      <c r="E17" s="48"/>
      <c r="F17" s="48">
        <v>41448</v>
      </c>
    </row>
    <row r="18" spans="2:6" x14ac:dyDescent="0.3">
      <c r="B18" s="92" t="s">
        <v>194</v>
      </c>
      <c r="C18" s="10"/>
      <c r="D18" s="50">
        <v>384871</v>
      </c>
      <c r="E18" s="48"/>
      <c r="F18" s="48">
        <v>357490</v>
      </c>
    </row>
    <row r="19" spans="2:6" hidden="1" x14ac:dyDescent="0.3">
      <c r="B19" s="92" t="s">
        <v>195</v>
      </c>
      <c r="C19" s="10"/>
      <c r="D19" s="50">
        <v>0</v>
      </c>
      <c r="E19" s="48"/>
      <c r="F19" s="48">
        <v>0</v>
      </c>
    </row>
    <row r="20" spans="2:6" x14ac:dyDescent="0.3">
      <c r="B20" s="92" t="s">
        <v>196</v>
      </c>
      <c r="C20" s="10"/>
      <c r="D20" s="50">
        <v>132242</v>
      </c>
      <c r="E20" s="48"/>
      <c r="F20" s="48">
        <v>0</v>
      </c>
    </row>
    <row r="21" spans="2:6" hidden="1" x14ac:dyDescent="0.3">
      <c r="B21" s="92" t="s">
        <v>197</v>
      </c>
      <c r="C21" s="10"/>
      <c r="D21" s="50">
        <v>0</v>
      </c>
      <c r="E21" s="48"/>
      <c r="F21" s="48">
        <v>0</v>
      </c>
    </row>
    <row r="22" spans="2:6" x14ac:dyDescent="0.3">
      <c r="B22" s="92" t="s">
        <v>198</v>
      </c>
      <c r="C22" s="10"/>
      <c r="D22" s="50">
        <v>-132236.12</v>
      </c>
      <c r="E22" s="48"/>
      <c r="F22" s="48">
        <v>0</v>
      </c>
    </row>
    <row r="23" spans="2:6" x14ac:dyDescent="0.3">
      <c r="B23" s="92"/>
      <c r="C23" s="10"/>
      <c r="D23" s="50"/>
      <c r="E23" s="48"/>
      <c r="F23" s="48"/>
    </row>
    <row r="24" spans="2:6" s="91" customFormat="1" x14ac:dyDescent="0.3">
      <c r="B24" s="89" t="s">
        <v>199</v>
      </c>
      <c r="C24" s="13"/>
      <c r="D24" s="90">
        <f>SUM(D16:D23)</f>
        <v>736539.88</v>
      </c>
      <c r="E24" s="44"/>
      <c r="F24" s="61">
        <f>SUM(F16:F23)</f>
        <v>493938</v>
      </c>
    </row>
    <row r="25" spans="2:6" x14ac:dyDescent="0.3">
      <c r="B25" s="92"/>
      <c r="C25" s="10"/>
      <c r="D25" s="50"/>
      <c r="E25" s="48"/>
      <c r="F25" s="48"/>
    </row>
    <row r="26" spans="2:6" s="91" customFormat="1" x14ac:dyDescent="0.3">
      <c r="B26" s="89" t="s">
        <v>200</v>
      </c>
      <c r="C26" s="13"/>
      <c r="D26" s="90">
        <f>+D14+D24</f>
        <v>823785.88</v>
      </c>
      <c r="E26" s="44"/>
      <c r="F26" s="61">
        <f>+F14+F24</f>
        <v>641957</v>
      </c>
    </row>
    <row r="27" spans="2:6" x14ac:dyDescent="0.3">
      <c r="B27" s="10"/>
      <c r="C27" s="10"/>
      <c r="D27" s="50"/>
      <c r="E27" s="48"/>
      <c r="F27" s="48"/>
    </row>
    <row r="28" spans="2:6" x14ac:dyDescent="0.3">
      <c r="B28" s="92" t="s">
        <v>201</v>
      </c>
      <c r="C28" s="10"/>
      <c r="D28" s="50">
        <v>-183787</v>
      </c>
      <c r="E28" s="48"/>
      <c r="F28" s="48">
        <v>37614</v>
      </c>
    </row>
    <row r="29" spans="2:6" x14ac:dyDescent="0.3">
      <c r="B29" s="92" t="s">
        <v>202</v>
      </c>
      <c r="C29" s="10"/>
      <c r="D29" s="50">
        <v>-34646</v>
      </c>
      <c r="E29" s="48"/>
      <c r="F29" s="48">
        <v>1747771</v>
      </c>
    </row>
    <row r="30" spans="2:6" x14ac:dyDescent="0.3">
      <c r="B30" s="92" t="s">
        <v>203</v>
      </c>
      <c r="C30" s="10"/>
      <c r="D30" s="50">
        <v>544949.51</v>
      </c>
      <c r="E30" s="48"/>
      <c r="F30" s="48">
        <v>-717700</v>
      </c>
    </row>
    <row r="31" spans="2:6" x14ac:dyDescent="0.3">
      <c r="B31" s="92" t="s">
        <v>204</v>
      </c>
      <c r="C31" s="10"/>
      <c r="D31" s="50">
        <v>541160</v>
      </c>
      <c r="E31" s="48"/>
      <c r="F31" s="48">
        <v>-382619</v>
      </c>
    </row>
    <row r="32" spans="2:6" x14ac:dyDescent="0.3">
      <c r="B32" s="92" t="s">
        <v>205</v>
      </c>
      <c r="C32" s="10"/>
      <c r="D32" s="50">
        <v>-235811</v>
      </c>
      <c r="E32" s="48"/>
      <c r="F32" s="48">
        <v>995925</v>
      </c>
    </row>
    <row r="33" spans="2:8" x14ac:dyDescent="0.3">
      <c r="B33" s="92"/>
      <c r="C33" s="10"/>
      <c r="D33" s="50"/>
      <c r="E33" s="48"/>
      <c r="F33" s="48"/>
    </row>
    <row r="34" spans="2:8" s="91" customFormat="1" x14ac:dyDescent="0.3">
      <c r="B34" s="89" t="s">
        <v>206</v>
      </c>
      <c r="C34" s="13"/>
      <c r="D34" s="90">
        <f>SUM(D28:D33)</f>
        <v>631865.51</v>
      </c>
      <c r="E34" s="44"/>
      <c r="F34" s="61">
        <f>SUM(F28:F33)</f>
        <v>1680991</v>
      </c>
    </row>
    <row r="35" spans="2:8" x14ac:dyDescent="0.3">
      <c r="B35" s="92"/>
      <c r="C35" s="10"/>
      <c r="D35" s="50"/>
      <c r="E35" s="48"/>
      <c r="F35" s="48"/>
    </row>
    <row r="36" spans="2:8" x14ac:dyDescent="0.3">
      <c r="B36" s="92" t="s">
        <v>207</v>
      </c>
      <c r="C36" s="10"/>
      <c r="D36" s="50">
        <v>-9576.5100000000093</v>
      </c>
      <c r="E36" s="48"/>
      <c r="F36" s="48">
        <v>0</v>
      </c>
    </row>
    <row r="37" spans="2:8" hidden="1" x14ac:dyDescent="0.3">
      <c r="B37" s="92" t="s">
        <v>208</v>
      </c>
      <c r="C37" s="10"/>
      <c r="D37" s="50">
        <v>0.11999999999534339</v>
      </c>
      <c r="E37" s="48"/>
      <c r="F37" s="48">
        <v>0</v>
      </c>
    </row>
    <row r="38" spans="2:8" x14ac:dyDescent="0.3">
      <c r="B38" s="92" t="s">
        <v>209</v>
      </c>
      <c r="C38" s="10"/>
      <c r="D38" s="50">
        <v>-45242</v>
      </c>
      <c r="E38" s="48"/>
      <c r="F38" s="48">
        <v>-8261</v>
      </c>
    </row>
    <row r="39" spans="2:8" x14ac:dyDescent="0.3">
      <c r="B39" s="92"/>
      <c r="C39" s="10"/>
      <c r="D39" s="50"/>
      <c r="E39" s="48"/>
      <c r="F39" s="48"/>
    </row>
    <row r="40" spans="2:8" s="91" customFormat="1" x14ac:dyDescent="0.3">
      <c r="B40" s="89" t="s">
        <v>210</v>
      </c>
      <c r="C40" s="13"/>
      <c r="D40" s="90">
        <f>SUM(D36:D39)</f>
        <v>-54818.390000000014</v>
      </c>
      <c r="E40" s="44"/>
      <c r="F40" s="61">
        <f>SUM(F36:F39)</f>
        <v>-8261</v>
      </c>
    </row>
    <row r="41" spans="2:8" x14ac:dyDescent="0.3">
      <c r="B41" s="92"/>
      <c r="C41" s="10"/>
      <c r="D41" s="50"/>
      <c r="E41" s="48"/>
      <c r="F41" s="48"/>
    </row>
    <row r="42" spans="2:8" s="91" customFormat="1" ht="15" customHeight="1" x14ac:dyDescent="0.3">
      <c r="B42" s="89" t="s">
        <v>211</v>
      </c>
      <c r="C42" s="13"/>
      <c r="D42" s="90">
        <f>+D26+D34+D40</f>
        <v>1400833</v>
      </c>
      <c r="E42" s="44"/>
      <c r="F42" s="61">
        <f>+F26+F34+F40</f>
        <v>2314687</v>
      </c>
      <c r="H42" s="93"/>
    </row>
    <row r="43" spans="2:8" x14ac:dyDescent="0.3">
      <c r="B43" s="10"/>
      <c r="C43" s="10"/>
      <c r="D43" s="50"/>
      <c r="E43" s="48"/>
      <c r="F43" s="48"/>
    </row>
    <row r="44" spans="2:8" x14ac:dyDescent="0.3">
      <c r="B44" s="92" t="s">
        <v>212</v>
      </c>
      <c r="C44" s="10"/>
      <c r="D44" s="50">
        <v>-147683</v>
      </c>
      <c r="E44" s="48"/>
      <c r="F44" s="48">
        <v>-130352</v>
      </c>
      <c r="G44" s="95" t="s">
        <v>29</v>
      </c>
      <c r="H44" s="95"/>
    </row>
    <row r="45" spans="2:8" hidden="1" x14ac:dyDescent="0.3">
      <c r="B45" s="92" t="s">
        <v>213</v>
      </c>
      <c r="C45" s="10"/>
      <c r="D45" s="50">
        <v>0</v>
      </c>
      <c r="E45" s="48"/>
      <c r="F45" s="48">
        <v>0</v>
      </c>
      <c r="G45" s="95"/>
      <c r="H45" s="95"/>
    </row>
    <row r="46" spans="2:8" x14ac:dyDescent="0.3">
      <c r="B46" s="92" t="s">
        <v>214</v>
      </c>
      <c r="C46" s="10"/>
      <c r="D46" s="50">
        <v>-221755</v>
      </c>
      <c r="E46" s="48"/>
      <c r="F46" s="48">
        <v>-358035</v>
      </c>
      <c r="G46" s="95"/>
      <c r="H46" s="95"/>
    </row>
    <row r="47" spans="2:8" x14ac:dyDescent="0.3">
      <c r="B47" s="92" t="s">
        <v>215</v>
      </c>
      <c r="C47" s="10"/>
      <c r="D47" s="50">
        <v>35109</v>
      </c>
      <c r="E47" s="48"/>
      <c r="F47" s="48">
        <v>150</v>
      </c>
      <c r="G47" s="95"/>
      <c r="H47" s="95"/>
    </row>
    <row r="48" spans="2:8" hidden="1" x14ac:dyDescent="0.3">
      <c r="B48" s="92" t="s">
        <v>216</v>
      </c>
      <c r="C48" s="10"/>
      <c r="D48" s="50">
        <f>+[5]Attivo!G32-[5]Attivo!E32-D49</f>
        <v>179</v>
      </c>
      <c r="E48" s="48"/>
      <c r="F48" s="48">
        <v>0</v>
      </c>
      <c r="G48" s="95"/>
      <c r="H48" s="95"/>
    </row>
    <row r="49" spans="2:8" hidden="1" x14ac:dyDescent="0.3">
      <c r="B49" s="92" t="s">
        <v>217</v>
      </c>
      <c r="C49" s="10"/>
      <c r="D49" s="50">
        <v>0</v>
      </c>
      <c r="E49" s="48"/>
      <c r="F49" s="48">
        <v>0</v>
      </c>
      <c r="G49" s="95"/>
      <c r="H49" s="95"/>
    </row>
    <row r="50" spans="2:8" hidden="1" x14ac:dyDescent="0.3">
      <c r="B50" s="92" t="s">
        <v>218</v>
      </c>
      <c r="C50" s="10"/>
      <c r="D50" s="50">
        <v>0</v>
      </c>
      <c r="E50" s="48"/>
      <c r="F50" s="48">
        <v>0</v>
      </c>
      <c r="G50" s="95"/>
      <c r="H50" s="95"/>
    </row>
    <row r="51" spans="2:8" hidden="1" x14ac:dyDescent="0.3">
      <c r="B51" s="92" t="s">
        <v>219</v>
      </c>
      <c r="C51" s="10"/>
      <c r="D51" s="50">
        <v>0</v>
      </c>
      <c r="E51" s="48"/>
      <c r="F51" s="48">
        <v>0</v>
      </c>
      <c r="G51" s="95"/>
      <c r="H51" s="95"/>
    </row>
    <row r="52" spans="2:8" hidden="1" x14ac:dyDescent="0.3">
      <c r="B52" s="10" t="s">
        <v>220</v>
      </c>
      <c r="C52" s="10"/>
      <c r="D52" s="50">
        <v>0</v>
      </c>
      <c r="E52" s="48"/>
      <c r="F52" s="48">
        <v>0</v>
      </c>
    </row>
    <row r="53" spans="2:8" hidden="1" x14ac:dyDescent="0.3">
      <c r="B53" s="10" t="s">
        <v>221</v>
      </c>
      <c r="C53" s="10"/>
      <c r="D53" s="50">
        <v>0</v>
      </c>
      <c r="E53" s="48"/>
      <c r="F53" s="48">
        <v>0</v>
      </c>
    </row>
    <row r="54" spans="2:8" x14ac:dyDescent="0.3">
      <c r="B54" s="10"/>
      <c r="C54" s="10"/>
      <c r="D54" s="50"/>
      <c r="E54" s="48"/>
      <c r="F54" s="48"/>
    </row>
    <row r="55" spans="2:8" s="91" customFormat="1" ht="15" customHeight="1" x14ac:dyDescent="0.3">
      <c r="B55" s="89" t="s">
        <v>222</v>
      </c>
      <c r="C55" s="13"/>
      <c r="D55" s="90">
        <f>SUM(D44:D54)</f>
        <v>-334150</v>
      </c>
      <c r="E55" s="44"/>
      <c r="F55" s="61">
        <f>SUM(F44:F54)</f>
        <v>-488237</v>
      </c>
      <c r="H55" s="52"/>
    </row>
    <row r="56" spans="2:8" x14ac:dyDescent="0.3">
      <c r="B56" s="10"/>
      <c r="C56" s="10"/>
      <c r="D56" s="50"/>
      <c r="E56" s="48"/>
      <c r="F56" s="48"/>
    </row>
    <row r="57" spans="2:8" hidden="1" x14ac:dyDescent="0.3">
      <c r="B57" s="10" t="s">
        <v>223</v>
      </c>
      <c r="C57" s="10"/>
      <c r="D57" s="50">
        <v>0</v>
      </c>
      <c r="E57" s="48"/>
      <c r="F57" s="48">
        <v>0</v>
      </c>
    </row>
    <row r="58" spans="2:8" hidden="1" x14ac:dyDescent="0.3">
      <c r="B58" s="10" t="s">
        <v>224</v>
      </c>
      <c r="C58" s="10"/>
      <c r="D58" s="50">
        <v>0</v>
      </c>
      <c r="E58" s="48"/>
      <c r="F58" s="48">
        <v>0</v>
      </c>
    </row>
    <row r="59" spans="2:8" hidden="1" x14ac:dyDescent="0.3">
      <c r="B59" s="10" t="s">
        <v>225</v>
      </c>
      <c r="C59" s="10"/>
      <c r="D59" s="50">
        <v>0</v>
      </c>
      <c r="E59" s="48"/>
      <c r="F59" s="48">
        <v>0</v>
      </c>
    </row>
    <row r="60" spans="2:8" hidden="1" x14ac:dyDescent="0.3">
      <c r="B60" s="10" t="s">
        <v>226</v>
      </c>
      <c r="C60" s="10"/>
      <c r="D60" s="50">
        <v>0</v>
      </c>
      <c r="E60" s="48"/>
      <c r="F60" s="48">
        <v>0</v>
      </c>
    </row>
    <row r="61" spans="2:8" hidden="1" x14ac:dyDescent="0.3">
      <c r="B61" s="10" t="s">
        <v>227</v>
      </c>
      <c r="C61" s="10"/>
      <c r="D61" s="50">
        <v>0</v>
      </c>
      <c r="E61" s="48"/>
      <c r="F61" s="48">
        <v>0</v>
      </c>
    </row>
    <row r="62" spans="2:8" hidden="1" x14ac:dyDescent="0.3">
      <c r="B62" s="10" t="s">
        <v>228</v>
      </c>
      <c r="C62" s="10"/>
      <c r="D62" s="50">
        <v>0</v>
      </c>
      <c r="E62" s="48"/>
      <c r="F62" s="48">
        <v>0</v>
      </c>
    </row>
    <row r="63" spans="2:8" hidden="1" x14ac:dyDescent="0.3">
      <c r="B63" s="10" t="s">
        <v>229</v>
      </c>
      <c r="C63" s="10"/>
      <c r="D63" s="50">
        <v>0</v>
      </c>
      <c r="E63" s="48"/>
      <c r="F63" s="48">
        <v>0</v>
      </c>
      <c r="G63" s="93"/>
    </row>
    <row r="64" spans="2:8" hidden="1" x14ac:dyDescent="0.3">
      <c r="B64" s="10" t="s">
        <v>230</v>
      </c>
      <c r="C64" s="10"/>
      <c r="D64" s="50">
        <v>0</v>
      </c>
      <c r="E64" s="48"/>
      <c r="F64" s="48">
        <v>0</v>
      </c>
      <c r="G64" s="93"/>
      <c r="H64" s="95"/>
    </row>
    <row r="65" spans="2:8" hidden="1" x14ac:dyDescent="0.3">
      <c r="B65" s="10" t="s">
        <v>231</v>
      </c>
      <c r="C65" s="10"/>
      <c r="D65" s="50">
        <v>0</v>
      </c>
      <c r="E65" s="48"/>
      <c r="F65" s="48">
        <v>0</v>
      </c>
    </row>
    <row r="66" spans="2:8" hidden="1" x14ac:dyDescent="0.3">
      <c r="B66" s="10" t="s">
        <v>232</v>
      </c>
      <c r="C66" s="10"/>
      <c r="D66" s="50">
        <v>0</v>
      </c>
      <c r="E66" s="48"/>
      <c r="F66" s="48">
        <v>0</v>
      </c>
      <c r="G66" s="93"/>
    </row>
    <row r="67" spans="2:8" x14ac:dyDescent="0.3">
      <c r="B67" s="92" t="s">
        <v>233</v>
      </c>
      <c r="C67" s="10"/>
      <c r="D67" s="50">
        <v>-2942</v>
      </c>
      <c r="E67" s="48"/>
      <c r="F67" s="48">
        <v>-3551</v>
      </c>
      <c r="G67" s="93"/>
    </row>
    <row r="68" spans="2:8" hidden="1" x14ac:dyDescent="0.3">
      <c r="B68" s="10" t="s">
        <v>234</v>
      </c>
      <c r="C68" s="10"/>
      <c r="D68" s="50">
        <f>+'[5]Tavola SP'!D40-'[5]Tavola SP'!G40</f>
        <v>0</v>
      </c>
      <c r="E68" s="48"/>
      <c r="F68" s="48">
        <v>0</v>
      </c>
      <c r="G68" s="93"/>
    </row>
    <row r="69" spans="2:8" x14ac:dyDescent="0.3">
      <c r="B69" s="10"/>
      <c r="C69" s="10"/>
      <c r="D69" s="50"/>
      <c r="E69" s="48"/>
      <c r="F69" s="48"/>
    </row>
    <row r="70" spans="2:8" s="91" customFormat="1" ht="15" customHeight="1" x14ac:dyDescent="0.3">
      <c r="B70" s="89" t="s">
        <v>235</v>
      </c>
      <c r="C70" s="13"/>
      <c r="D70" s="90">
        <f>SUM(D57:D69)</f>
        <v>-2942</v>
      </c>
      <c r="E70" s="44"/>
      <c r="F70" s="61">
        <f>SUM(F57:F69)</f>
        <v>-3551</v>
      </c>
      <c r="H70" s="52"/>
    </row>
    <row r="71" spans="2:8" ht="12" customHeight="1" x14ac:dyDescent="0.3">
      <c r="B71" s="10"/>
      <c r="C71" s="10"/>
      <c r="D71" s="50"/>
      <c r="E71" s="48"/>
      <c r="F71" s="48"/>
    </row>
    <row r="72" spans="2:8" s="91" customFormat="1" ht="15" customHeight="1" x14ac:dyDescent="0.3">
      <c r="B72" s="89" t="s">
        <v>236</v>
      </c>
      <c r="C72" s="13"/>
      <c r="D72" s="90">
        <f>+D42+D55+D70</f>
        <v>1063741</v>
      </c>
      <c r="E72" s="44"/>
      <c r="F72" s="61">
        <f>+F42+F55+F70</f>
        <v>1822899</v>
      </c>
      <c r="H72" s="52"/>
    </row>
    <row r="73" spans="2:8" s="91" customFormat="1" ht="15" customHeight="1" x14ac:dyDescent="0.3">
      <c r="B73" s="96"/>
      <c r="C73" s="26"/>
      <c r="D73" s="97"/>
      <c r="E73" s="76"/>
      <c r="F73" s="76"/>
      <c r="H73" s="52"/>
    </row>
    <row r="74" spans="2:8" s="91" customFormat="1" ht="15" customHeight="1" x14ac:dyDescent="0.3">
      <c r="B74" s="89" t="s">
        <v>237</v>
      </c>
      <c r="C74" s="13"/>
      <c r="D74" s="90">
        <f>+F75</f>
        <v>7359012</v>
      </c>
      <c r="E74" s="44"/>
      <c r="F74" s="61">
        <v>5536113</v>
      </c>
      <c r="H74" s="52"/>
    </row>
    <row r="75" spans="2:8" s="91" customFormat="1" ht="15" customHeight="1" x14ac:dyDescent="0.3">
      <c r="B75" s="89" t="s">
        <v>238</v>
      </c>
      <c r="C75" s="13"/>
      <c r="D75" s="90">
        <f>+D74+D72</f>
        <v>8422753</v>
      </c>
      <c r="E75" s="44"/>
      <c r="F75" s="61">
        <f>+F74+F72</f>
        <v>7359012</v>
      </c>
      <c r="H75" s="52"/>
    </row>
    <row r="76" spans="2:8" s="91" customFormat="1" ht="15" customHeight="1" x14ac:dyDescent="0.3">
      <c r="B76" s="96"/>
      <c r="C76" s="26"/>
      <c r="D76" s="97"/>
      <c r="E76" s="76"/>
      <c r="F76" s="76"/>
      <c r="H76" s="52"/>
    </row>
    <row r="77" spans="2:8" s="91" customFormat="1" ht="15" customHeight="1" x14ac:dyDescent="0.3">
      <c r="B77" s="10" t="s">
        <v>239</v>
      </c>
      <c r="C77" s="10"/>
      <c r="D77" s="50">
        <v>1072</v>
      </c>
      <c r="E77" s="48"/>
      <c r="F77" s="48">
        <v>1304</v>
      </c>
      <c r="G77" s="98"/>
      <c r="H77" s="52"/>
    </row>
    <row r="78" spans="2:8" s="91" customFormat="1" ht="15" hidden="1" customHeight="1" x14ac:dyDescent="0.3">
      <c r="B78" s="10" t="s">
        <v>74</v>
      </c>
      <c r="C78" s="10"/>
      <c r="D78" s="50">
        <v>0</v>
      </c>
      <c r="E78" s="48"/>
      <c r="F78" s="48">
        <v>0</v>
      </c>
      <c r="G78" s="98"/>
      <c r="H78" s="52"/>
    </row>
    <row r="79" spans="2:8" s="91" customFormat="1" ht="15" customHeight="1" x14ac:dyDescent="0.3">
      <c r="B79" s="10" t="s">
        <v>240</v>
      </c>
      <c r="C79" s="10"/>
      <c r="D79" s="50">
        <v>8421681</v>
      </c>
      <c r="E79" s="48"/>
      <c r="F79" s="48">
        <v>7357708</v>
      </c>
      <c r="G79" s="98"/>
      <c r="H79" s="52"/>
    </row>
    <row r="80" spans="2:8" x14ac:dyDescent="0.3">
      <c r="B80" s="10"/>
      <c r="C80" s="10"/>
      <c r="D80" s="50"/>
      <c r="E80" s="48"/>
      <c r="F80" s="48"/>
    </row>
    <row r="81" spans="2:6" x14ac:dyDescent="0.3">
      <c r="B81" s="89" t="s">
        <v>241</v>
      </c>
      <c r="C81" s="13"/>
      <c r="D81" s="90">
        <f>SUM(D77:D80)</f>
        <v>8422753</v>
      </c>
      <c r="E81" s="44"/>
      <c r="F81" s="61">
        <f>SUM(F77:F80)</f>
        <v>7359012</v>
      </c>
    </row>
    <row r="82" spans="2:6" ht="11.25" customHeight="1" x14ac:dyDescent="0.3">
      <c r="B82" s="10"/>
      <c r="C82" s="10"/>
      <c r="D82" s="50"/>
      <c r="E82" s="48"/>
      <c r="F82" s="48"/>
    </row>
    <row r="83" spans="2:6" ht="11.25" customHeight="1" x14ac:dyDescent="0.3">
      <c r="B83" s="10"/>
      <c r="C83" s="10"/>
      <c r="D83" s="48"/>
      <c r="E83" s="48"/>
      <c r="F83" s="48"/>
    </row>
    <row r="84" spans="2:6" x14ac:dyDescent="0.3">
      <c r="D84" s="93"/>
      <c r="E84" s="93"/>
      <c r="F84" s="93"/>
    </row>
    <row r="85" spans="2:6" x14ac:dyDescent="0.3">
      <c r="D85" s="93"/>
      <c r="E85" s="93"/>
      <c r="F85" s="93"/>
    </row>
    <row r="86" spans="2:6" x14ac:dyDescent="0.3">
      <c r="D86" s="93"/>
      <c r="E86" s="93"/>
      <c r="F86" s="93"/>
    </row>
    <row r="87" spans="2:6" x14ac:dyDescent="0.3">
      <c r="D87" s="93"/>
      <c r="E87" s="93"/>
      <c r="F87" s="93"/>
    </row>
    <row r="88" spans="2:6" x14ac:dyDescent="0.3">
      <c r="B88" s="91"/>
      <c r="D88" s="93"/>
      <c r="E88" s="93"/>
      <c r="F88" s="93"/>
    </row>
    <row r="89" spans="2:6" x14ac:dyDescent="0.3">
      <c r="D89" s="93"/>
      <c r="E89" s="93"/>
      <c r="F89" s="93"/>
    </row>
    <row r="90" spans="2:6" x14ac:dyDescent="0.3">
      <c r="D90" s="93"/>
      <c r="E90" s="93"/>
      <c r="F90" s="93"/>
    </row>
    <row r="91" spans="2:6" x14ac:dyDescent="0.3">
      <c r="D91" s="93"/>
      <c r="E91" s="93"/>
      <c r="F91" s="93"/>
    </row>
    <row r="92" spans="2:6" x14ac:dyDescent="0.3">
      <c r="D92" s="93"/>
      <c r="E92" s="93"/>
      <c r="F92" s="93"/>
    </row>
    <row r="93" spans="2:6" x14ac:dyDescent="0.3">
      <c r="B93" s="91"/>
      <c r="D93" s="93"/>
      <c r="E93" s="93"/>
      <c r="F93" s="93"/>
    </row>
    <row r="94" spans="2:6" x14ac:dyDescent="0.3">
      <c r="D94" s="93"/>
      <c r="E94" s="93"/>
      <c r="F94" s="93"/>
    </row>
    <row r="95" spans="2:6" x14ac:dyDescent="0.3">
      <c r="D95" s="93"/>
      <c r="E95" s="93"/>
      <c r="F95" s="93"/>
    </row>
    <row r="96" spans="2:6" x14ac:dyDescent="0.3">
      <c r="D96" s="93"/>
      <c r="E96" s="93"/>
      <c r="F96" s="93"/>
    </row>
    <row r="97" spans="4:6" x14ac:dyDescent="0.3">
      <c r="D97" s="93"/>
      <c r="E97" s="93"/>
      <c r="F97" s="93"/>
    </row>
    <row r="98" spans="4:6" x14ac:dyDescent="0.3">
      <c r="D98" s="93"/>
      <c r="E98" s="93"/>
      <c r="F98" s="93"/>
    </row>
    <row r="99" spans="4:6" x14ac:dyDescent="0.3">
      <c r="D99" s="93"/>
      <c r="E99" s="93"/>
      <c r="F99" s="93"/>
    </row>
    <row r="100" spans="4:6" x14ac:dyDescent="0.3">
      <c r="D100" s="93"/>
      <c r="E100" s="93"/>
      <c r="F100" s="93"/>
    </row>
    <row r="101" spans="4:6" x14ac:dyDescent="0.3">
      <c r="D101" s="93"/>
      <c r="E101" s="93"/>
      <c r="F101" s="93"/>
    </row>
    <row r="102" spans="4:6" x14ac:dyDescent="0.3">
      <c r="D102" s="93"/>
      <c r="E102" s="93"/>
      <c r="F102" s="93"/>
    </row>
    <row r="103" spans="4:6" x14ac:dyDescent="0.3">
      <c r="D103" s="93"/>
      <c r="E103" s="93"/>
      <c r="F103" s="93"/>
    </row>
    <row r="104" spans="4:6" x14ac:dyDescent="0.3">
      <c r="D104" s="93"/>
      <c r="E104" s="93"/>
      <c r="F104" s="93"/>
    </row>
    <row r="105" spans="4:6" x14ac:dyDescent="0.3">
      <c r="D105" s="93"/>
      <c r="E105" s="93"/>
      <c r="F105" s="93"/>
    </row>
    <row r="106" spans="4:6" x14ac:dyDescent="0.3">
      <c r="D106" s="93"/>
      <c r="E106" s="93"/>
      <c r="F106" s="93"/>
    </row>
    <row r="107" spans="4:6" x14ac:dyDescent="0.3">
      <c r="D107" s="93"/>
      <c r="E107" s="93"/>
      <c r="F107" s="93"/>
    </row>
    <row r="108" spans="4:6" x14ac:dyDescent="0.3">
      <c r="D108" s="93"/>
      <c r="E108" s="93"/>
      <c r="F108" s="93"/>
    </row>
    <row r="109" spans="4:6" x14ac:dyDescent="0.3">
      <c r="D109" s="93"/>
      <c r="E109" s="93"/>
      <c r="F109" s="93"/>
    </row>
    <row r="110" spans="4:6" x14ac:dyDescent="0.3">
      <c r="D110" s="93"/>
      <c r="E110" s="93"/>
      <c r="F110" s="93"/>
    </row>
    <row r="111" spans="4:6" x14ac:dyDescent="0.3">
      <c r="D111" s="93"/>
      <c r="E111" s="93"/>
      <c r="F111" s="93"/>
    </row>
    <row r="112" spans="4:6" x14ac:dyDescent="0.3">
      <c r="D112" s="93"/>
      <c r="E112" s="93"/>
      <c r="F112" s="93"/>
    </row>
    <row r="113" spans="4:6" x14ac:dyDescent="0.3">
      <c r="D113" s="93"/>
      <c r="E113" s="93"/>
      <c r="F113" s="93"/>
    </row>
    <row r="114" spans="4:6" x14ac:dyDescent="0.3">
      <c r="D114" s="93"/>
      <c r="E114" s="93"/>
      <c r="F114" s="93"/>
    </row>
    <row r="115" spans="4:6" x14ac:dyDescent="0.3">
      <c r="D115" s="93"/>
      <c r="E115" s="93"/>
      <c r="F115" s="93"/>
    </row>
    <row r="116" spans="4:6" x14ac:dyDescent="0.3">
      <c r="D116" s="93"/>
      <c r="E116" s="93"/>
      <c r="F116" s="93"/>
    </row>
    <row r="117" spans="4:6" x14ac:dyDescent="0.3">
      <c r="D117" s="93"/>
      <c r="E117" s="93"/>
      <c r="F117" s="93"/>
    </row>
    <row r="118" spans="4:6" x14ac:dyDescent="0.3">
      <c r="D118" s="93"/>
      <c r="E118" s="93"/>
      <c r="F118" s="93"/>
    </row>
    <row r="119" spans="4:6" x14ac:dyDescent="0.3">
      <c r="D119" s="93"/>
      <c r="E119" s="93"/>
      <c r="F119" s="93"/>
    </row>
    <row r="120" spans="4:6" x14ac:dyDescent="0.3">
      <c r="D120" s="93"/>
      <c r="E120" s="93"/>
      <c r="F120" s="93"/>
    </row>
    <row r="121" spans="4:6" x14ac:dyDescent="0.3">
      <c r="D121" s="93"/>
      <c r="E121" s="93"/>
      <c r="F121" s="93"/>
    </row>
  </sheetData>
  <mergeCells count="1">
    <mergeCell ref="B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showGridLines="0" topLeftCell="A22" zoomScale="140" zoomScaleNormal="140" workbookViewId="0">
      <selection activeCell="G39" sqref="G39:G40"/>
    </sheetView>
  </sheetViews>
  <sheetFormatPr defaultColWidth="11.44140625" defaultRowHeight="14.4" x14ac:dyDescent="0.3"/>
  <cols>
    <col min="1" max="1" width="1.5546875" style="107" bestFit="1" customWidth="1"/>
    <col min="2" max="2" width="37.5546875" style="100" bestFit="1" customWidth="1"/>
    <col min="3" max="3" width="2.5546875" style="100" customWidth="1"/>
    <col min="4" max="4" width="7.88671875" style="100" bestFit="1" customWidth="1"/>
    <col min="5" max="5" width="8.109375" style="100" customWidth="1"/>
    <col min="6" max="6" width="2.5546875" style="100" customWidth="1"/>
    <col min="7" max="7" width="7.33203125" style="100" bestFit="1" customWidth="1"/>
    <col min="8" max="8" width="8.109375" style="100" bestFit="1" customWidth="1"/>
    <col min="9" max="9" width="2.5546875" style="100" customWidth="1"/>
    <col min="10" max="10" width="7.33203125" style="100" bestFit="1" customWidth="1"/>
    <col min="11" max="11" width="7.88671875" style="100" bestFit="1" customWidth="1"/>
    <col min="12" max="12" width="3.5546875" style="100" customWidth="1"/>
    <col min="13" max="16384" width="11.44140625" style="100"/>
  </cols>
  <sheetData>
    <row r="2" spans="2:11" ht="17.25" customHeight="1" x14ac:dyDescent="0.3">
      <c r="B2" s="99" t="s">
        <v>242</v>
      </c>
      <c r="D2" s="144">
        <f>+[5]Dati!B3</f>
        <v>2021</v>
      </c>
      <c r="E2" s="145"/>
      <c r="G2" s="144">
        <f>+[5]Dati!B4</f>
        <v>2020</v>
      </c>
      <c r="H2" s="145"/>
      <c r="J2" s="145" t="s">
        <v>243</v>
      </c>
      <c r="K2" s="145"/>
    </row>
    <row r="3" spans="2:11" ht="9" customHeight="1" x14ac:dyDescent="0.3">
      <c r="B3" s="19"/>
      <c r="D3" s="64"/>
      <c r="E3" s="133"/>
      <c r="G3" s="64"/>
      <c r="H3" s="133"/>
      <c r="J3" s="64"/>
      <c r="K3" s="133"/>
    </row>
    <row r="4" spans="2:11" x14ac:dyDescent="0.3">
      <c r="B4" s="19" t="s">
        <v>8</v>
      </c>
      <c r="D4" s="64">
        <v>176.333</v>
      </c>
      <c r="E4" s="133">
        <f>+D4/D24</f>
        <v>0.11571553349446036</v>
      </c>
      <c r="G4" s="64">
        <v>116.117</v>
      </c>
      <c r="H4" s="133">
        <f>+G4/G24</f>
        <v>4.6604004628412549E-2</v>
      </c>
      <c r="J4" s="64">
        <f>+D4-G4</f>
        <v>60.215999999999994</v>
      </c>
      <c r="K4" s="133">
        <f>+J4/G4</f>
        <v>0.51858039735783723</v>
      </c>
    </row>
    <row r="5" spans="2:11" x14ac:dyDescent="0.3">
      <c r="B5" s="19" t="s">
        <v>17</v>
      </c>
      <c r="D5" s="64">
        <v>1006.033</v>
      </c>
      <c r="E5" s="133">
        <f>+D5/D24</f>
        <v>0.66019205314962282</v>
      </c>
      <c r="G5" s="64">
        <v>1116.7919999999999</v>
      </c>
      <c r="H5" s="133">
        <f>+G5/G24</f>
        <v>0.44822876527101196</v>
      </c>
      <c r="J5" s="64">
        <f>+D5-G5</f>
        <v>-110.7589999999999</v>
      </c>
      <c r="K5" s="133">
        <f>+J5/G5</f>
        <v>-9.9176032779604351E-2</v>
      </c>
    </row>
    <row r="6" spans="2:11" x14ac:dyDescent="0.3">
      <c r="B6" s="19" t="s">
        <v>23</v>
      </c>
      <c r="D6" s="64">
        <v>143.43700000000001</v>
      </c>
      <c r="E6" s="133">
        <f>+D6/D24</f>
        <v>9.4128092744097322E-2</v>
      </c>
      <c r="G6" s="64">
        <v>143.61600000000001</v>
      </c>
      <c r="H6" s="133">
        <f>+G6/G24</f>
        <v>5.7640834061456085E-2</v>
      </c>
      <c r="J6" s="64">
        <f>+D6-G6</f>
        <v>-0.17900000000000205</v>
      </c>
      <c r="K6" s="133">
        <f>+J6/G6</f>
        <v>-1.2463792335116006E-3</v>
      </c>
    </row>
    <row r="7" spans="2:11" ht="9" customHeight="1" x14ac:dyDescent="0.3">
      <c r="B7" s="19"/>
      <c r="D7" s="64"/>
      <c r="E7" s="133"/>
      <c r="G7" s="64"/>
      <c r="H7" s="133"/>
      <c r="J7" s="64"/>
      <c r="K7" s="133"/>
    </row>
    <row r="8" spans="2:11" x14ac:dyDescent="0.3">
      <c r="B8" s="104" t="s">
        <v>244</v>
      </c>
      <c r="D8" s="105">
        <f>SUM(D4:D7)</f>
        <v>1325.8029999999999</v>
      </c>
      <c r="E8" s="106">
        <f>+D8/D24</f>
        <v>0.87003567938818038</v>
      </c>
      <c r="G8" s="105">
        <f>SUM(G4:G7)</f>
        <v>1376.5249999999999</v>
      </c>
      <c r="H8" s="106">
        <f>+G8/G24</f>
        <v>0.55247360396088063</v>
      </c>
      <c r="J8" s="105">
        <f>+D8-G8</f>
        <v>-50.72199999999998</v>
      </c>
      <c r="K8" s="106">
        <f>+J8/G8</f>
        <v>-3.6847859646573791E-2</v>
      </c>
    </row>
    <row r="9" spans="2:11" ht="9" customHeight="1" x14ac:dyDescent="0.3">
      <c r="B9" s="19"/>
      <c r="D9" s="64"/>
      <c r="E9" s="133"/>
      <c r="G9" s="64"/>
      <c r="H9" s="133"/>
      <c r="J9" s="64"/>
      <c r="K9" s="133"/>
    </row>
    <row r="10" spans="2:11" x14ac:dyDescent="0.3">
      <c r="B10" s="19" t="s">
        <v>245</v>
      </c>
      <c r="D10" s="64">
        <v>1108.854</v>
      </c>
      <c r="E10" s="133">
        <f>+D10/D24</f>
        <v>0.72766658638749615</v>
      </c>
      <c r="G10" s="64">
        <v>925.06700000000001</v>
      </c>
      <c r="H10" s="133">
        <f>+G10/G24</f>
        <v>0.3712791989940466</v>
      </c>
      <c r="J10" s="64">
        <f>+D10-G10</f>
        <v>183.78700000000003</v>
      </c>
      <c r="K10" s="133">
        <f>+J10/G10</f>
        <v>0.19867425818886636</v>
      </c>
    </row>
    <row r="11" spans="2:11" x14ac:dyDescent="0.3">
      <c r="B11" s="19" t="s">
        <v>246</v>
      </c>
      <c r="D11" s="64">
        <v>5281.3050000000003</v>
      </c>
      <c r="E11" s="133">
        <f>+D11/D24</f>
        <v>3.4657666212334677</v>
      </c>
      <c r="G11" s="64">
        <v>5378.9009999999998</v>
      </c>
      <c r="H11" s="133">
        <f>+G11/G24</f>
        <v>2.1588426078849166</v>
      </c>
      <c r="J11" s="64">
        <f>+D11-G11</f>
        <v>-97.595999999999549</v>
      </c>
      <c r="K11" s="133">
        <f>+J11/G11</f>
        <v>-1.8144226859724607E-2</v>
      </c>
    </row>
    <row r="12" spans="2:11" x14ac:dyDescent="0.3">
      <c r="B12" s="19" t="s">
        <v>247</v>
      </c>
      <c r="D12" s="64">
        <v>-2446.511</v>
      </c>
      <c r="E12" s="133">
        <f>+D12/D24</f>
        <v>-1.6054812517513211</v>
      </c>
      <c r="G12" s="64">
        <v>-1905.3510000000001</v>
      </c>
      <c r="H12" s="133">
        <f>+G12/G24</f>
        <v>-0.76471995334662857</v>
      </c>
      <c r="J12" s="64">
        <f>+G12-D12</f>
        <v>541.15999999999985</v>
      </c>
      <c r="K12" s="133">
        <f>+J12/-G12</f>
        <v>0.28402115935594008</v>
      </c>
    </row>
    <row r="13" spans="2:11" ht="9" customHeight="1" x14ac:dyDescent="0.3">
      <c r="B13" s="19"/>
      <c r="D13" s="64"/>
      <c r="E13" s="133"/>
      <c r="G13" s="64"/>
      <c r="H13" s="133"/>
      <c r="J13" s="64"/>
      <c r="K13" s="133"/>
    </row>
    <row r="14" spans="2:11" x14ac:dyDescent="0.3">
      <c r="B14" s="104" t="s">
        <v>248</v>
      </c>
      <c r="D14" s="105">
        <f>SUM(D10:D13)</f>
        <v>3943.6480000000006</v>
      </c>
      <c r="E14" s="106">
        <f>+D14/D30</f>
        <v>0.39648193423241435</v>
      </c>
      <c r="G14" s="105">
        <f>SUM(G10:G13)</f>
        <v>4398.6170000000002</v>
      </c>
      <c r="H14" s="106">
        <f>+G14/G30</f>
        <v>0.44653385349226682</v>
      </c>
      <c r="J14" s="105">
        <f>+D14-G14</f>
        <v>-454.9689999999996</v>
      </c>
      <c r="K14" s="106">
        <f>+J14/G14</f>
        <v>-0.10343455681638106</v>
      </c>
    </row>
    <row r="15" spans="2:11" ht="9" customHeight="1" x14ac:dyDescent="0.3">
      <c r="B15" s="19"/>
      <c r="D15" s="64"/>
      <c r="E15" s="133"/>
      <c r="G15" s="64"/>
      <c r="H15" s="133"/>
      <c r="J15" s="64"/>
      <c r="K15" s="133"/>
    </row>
    <row r="16" spans="2:11" x14ac:dyDescent="0.3">
      <c r="B16" s="19" t="s">
        <v>249</v>
      </c>
      <c r="D16" s="64">
        <v>1426.1010000000001</v>
      </c>
      <c r="E16" s="133">
        <f>+D16/D24</f>
        <v>0.93585453676840658</v>
      </c>
      <c r="G16" s="64">
        <v>1949.7550000000001</v>
      </c>
      <c r="H16" s="133">
        <f>+G16/G24</f>
        <v>0.78254166955975879</v>
      </c>
      <c r="J16" s="64">
        <f>+D16-G16</f>
        <v>-523.654</v>
      </c>
      <c r="K16" s="133">
        <f>+J16/G16</f>
        <v>-0.2685742567655936</v>
      </c>
    </row>
    <row r="17" spans="1:12" x14ac:dyDescent="0.3">
      <c r="B17" s="19" t="s">
        <v>250</v>
      </c>
      <c r="D17" s="64">
        <v>-2735.7919999999999</v>
      </c>
      <c r="E17" s="133">
        <f>+D17/D24</f>
        <v>-1.7953169900692252</v>
      </c>
      <c r="G17" s="64">
        <v>-2971.6039999999998</v>
      </c>
      <c r="H17" s="133">
        <f>+G17/G24</f>
        <v>-1.1926646965544168</v>
      </c>
      <c r="J17" s="64">
        <f>+G17-D17</f>
        <v>-235.8119999999999</v>
      </c>
      <c r="K17" s="133">
        <f>+J17/-G17</f>
        <v>-7.9355122687948976E-2</v>
      </c>
    </row>
    <row r="18" spans="1:12" ht="9" customHeight="1" x14ac:dyDescent="0.3">
      <c r="B18" s="19"/>
      <c r="D18" s="64"/>
      <c r="E18" s="133"/>
      <c r="G18" s="64"/>
      <c r="H18" s="133"/>
      <c r="J18" s="64"/>
      <c r="K18" s="133"/>
    </row>
    <row r="19" spans="1:12" x14ac:dyDescent="0.3">
      <c r="B19" s="104" t="s">
        <v>251</v>
      </c>
      <c r="D19" s="105">
        <f>SUM(D14:D17)</f>
        <v>2633.9570000000008</v>
      </c>
      <c r="E19" s="106">
        <f>+D19/D24</f>
        <v>1.7284895025688238</v>
      </c>
      <c r="G19" s="105">
        <f>SUM(G14:G17)</f>
        <v>3376.7680000000005</v>
      </c>
      <c r="H19" s="106">
        <f>+G19/G24</f>
        <v>1.3552788265376765</v>
      </c>
      <c r="J19" s="105">
        <f>+D19-G19</f>
        <v>-742.81099999999969</v>
      </c>
      <c r="K19" s="106">
        <f>+J19/-G19</f>
        <v>0.21997691283499476</v>
      </c>
    </row>
    <row r="20" spans="1:12" x14ac:dyDescent="0.3">
      <c r="B20" s="19"/>
      <c r="D20" s="64"/>
      <c r="E20" s="133"/>
      <c r="G20" s="64"/>
      <c r="H20" s="133"/>
      <c r="J20" s="64"/>
      <c r="K20" s="133"/>
    </row>
    <row r="21" spans="1:12" x14ac:dyDescent="0.3">
      <c r="B21" s="19" t="s">
        <v>101</v>
      </c>
      <c r="D21" s="64">
        <v>-739.17399999999998</v>
      </c>
      <c r="E21" s="133">
        <f>+D21/D24</f>
        <v>-0.48507037114569729</v>
      </c>
      <c r="G21" s="64">
        <v>-651.41</v>
      </c>
      <c r="H21" s="133">
        <f>+G21/G24</f>
        <v>-0.26144590934139028</v>
      </c>
      <c r="J21" s="64">
        <f>+G21-D21</f>
        <v>87.76400000000001</v>
      </c>
      <c r="K21" s="133">
        <f>+J21/-G21</f>
        <v>0.13472927956279457</v>
      </c>
    </row>
    <row r="22" spans="1:12" x14ac:dyDescent="0.3">
      <c r="B22" s="19" t="s">
        <v>252</v>
      </c>
      <c r="D22" s="64">
        <v>-1696.7370000000001</v>
      </c>
      <c r="E22" s="133">
        <f>+D22/D24</f>
        <v>-1.1134548108113069</v>
      </c>
      <c r="G22" s="64">
        <v>-1610.316</v>
      </c>
      <c r="H22" s="133">
        <f>+G22/G24</f>
        <v>-0.64630652115716714</v>
      </c>
      <c r="J22" s="64">
        <f>-G22+D22</f>
        <v>-86.421000000000049</v>
      </c>
      <c r="K22" s="133">
        <f>+J22/-G22</f>
        <v>-5.3667106331924945E-2</v>
      </c>
    </row>
    <row r="23" spans="1:12" ht="9" customHeight="1" x14ac:dyDescent="0.3">
      <c r="B23" s="19"/>
      <c r="D23" s="64"/>
      <c r="E23" s="133"/>
      <c r="G23" s="64"/>
      <c r="H23" s="133"/>
      <c r="J23" s="64"/>
      <c r="K23" s="133"/>
    </row>
    <row r="24" spans="1:12" x14ac:dyDescent="0.3">
      <c r="A24" s="108" t="s">
        <v>29</v>
      </c>
      <c r="B24" s="109" t="s">
        <v>253</v>
      </c>
      <c r="C24" s="110"/>
      <c r="D24" s="111">
        <f>+D8+D19+D22+D21</f>
        <v>1523.8490000000006</v>
      </c>
      <c r="E24" s="112">
        <f>+D24/D24</f>
        <v>1</v>
      </c>
      <c r="F24" s="110"/>
      <c r="G24" s="111">
        <f>+G8+G19+G22+G21</f>
        <v>2491.5670000000009</v>
      </c>
      <c r="H24" s="112">
        <f>+G24/G24</f>
        <v>1</v>
      </c>
      <c r="I24" s="110"/>
      <c r="J24" s="111">
        <f>+D24-G24</f>
        <v>-967.7180000000003</v>
      </c>
      <c r="K24" s="112">
        <f>+J24/G24</f>
        <v>-0.38839734191374342</v>
      </c>
      <c r="L24" s="110"/>
    </row>
    <row r="25" spans="1:12" ht="9" customHeight="1" x14ac:dyDescent="0.3">
      <c r="B25" s="19"/>
      <c r="D25" s="64" t="s">
        <v>29</v>
      </c>
      <c r="E25" s="133"/>
      <c r="G25" s="64" t="s">
        <v>29</v>
      </c>
      <c r="H25" s="133"/>
      <c r="J25" s="64"/>
      <c r="K25" s="133"/>
    </row>
    <row r="26" spans="1:12" x14ac:dyDescent="0.3">
      <c r="B26" s="19" t="s">
        <v>254</v>
      </c>
      <c r="D26" s="64">
        <v>5200</v>
      </c>
      <c r="E26" s="133">
        <f>+D26/D46</f>
        <v>3.4124115972120634</v>
      </c>
      <c r="G26" s="64">
        <v>5200</v>
      </c>
      <c r="H26" s="133">
        <f>+G26/G46</f>
        <v>2.087040003339264</v>
      </c>
      <c r="J26" s="64">
        <f>+D26-G26</f>
        <v>0</v>
      </c>
      <c r="K26" s="133" t="s">
        <v>29</v>
      </c>
    </row>
    <row r="27" spans="1:12" x14ac:dyDescent="0.3">
      <c r="B27" s="19" t="s">
        <v>255</v>
      </c>
      <c r="D27" s="64">
        <v>4650.5789999999997</v>
      </c>
      <c r="E27" s="133">
        <f>+D27/D46</f>
        <v>3.0518634064136307</v>
      </c>
      <c r="G27" s="64">
        <v>4512.884</v>
      </c>
      <c r="H27" s="133">
        <f>+G27/G46</f>
        <v>1.8112633535441751</v>
      </c>
      <c r="J27" s="64">
        <f>+D27-G27</f>
        <v>137.69499999999971</v>
      </c>
      <c r="K27" s="133"/>
    </row>
    <row r="28" spans="1:12" x14ac:dyDescent="0.3">
      <c r="B28" s="19" t="s">
        <v>256</v>
      </c>
      <c r="D28" s="64">
        <v>96.022999999999996</v>
      </c>
      <c r="E28" s="133">
        <f>+D28/D46</f>
        <v>6.3013461307518073E-2</v>
      </c>
      <c r="G28" s="64">
        <v>137.69499999999999</v>
      </c>
      <c r="H28" s="133">
        <f>+G28/G46</f>
        <v>5.5264417934576912E-2</v>
      </c>
      <c r="J28" s="64">
        <f>+D28-G28</f>
        <v>-41.671999999999997</v>
      </c>
      <c r="K28" s="133"/>
    </row>
    <row r="29" spans="1:12" ht="9" customHeight="1" x14ac:dyDescent="0.3">
      <c r="B29" s="19"/>
      <c r="D29" s="64"/>
      <c r="E29" s="133"/>
      <c r="G29" s="64"/>
      <c r="H29" s="133"/>
      <c r="J29" s="64"/>
      <c r="K29" s="133"/>
    </row>
    <row r="30" spans="1:12" x14ac:dyDescent="0.3">
      <c r="A30" s="108"/>
      <c r="B30" s="104" t="s">
        <v>257</v>
      </c>
      <c r="D30" s="105">
        <f>SUM(D26:D29)</f>
        <v>9946.601999999999</v>
      </c>
      <c r="E30" s="106">
        <f>+D30/D46</f>
        <v>6.5272884649332115</v>
      </c>
      <c r="G30" s="105">
        <f>SUM(G26:G29)</f>
        <v>9850.5789999999997</v>
      </c>
      <c r="H30" s="106">
        <f>+G30/G46</f>
        <v>3.953567774818016</v>
      </c>
      <c r="J30" s="105">
        <f>+D30-G30</f>
        <v>96.022999999999229</v>
      </c>
      <c r="K30" s="106">
        <f>+J30/G30</f>
        <v>9.7479549171677355E-3</v>
      </c>
    </row>
    <row r="31" spans="1:12" ht="9" hidden="1" customHeight="1" x14ac:dyDescent="0.3">
      <c r="B31" s="101"/>
      <c r="D31" s="101"/>
      <c r="E31" s="101"/>
      <c r="G31" s="101"/>
      <c r="H31" s="101"/>
      <c r="J31" s="101"/>
      <c r="K31" s="101"/>
    </row>
    <row r="32" spans="1:12" hidden="1" x14ac:dyDescent="0.3">
      <c r="A32" s="108"/>
      <c r="B32" s="101" t="s">
        <v>258</v>
      </c>
      <c r="D32" s="102">
        <v>0</v>
      </c>
      <c r="E32" s="103">
        <f>+D32/D46</f>
        <v>0</v>
      </c>
      <c r="G32" s="102">
        <v>0</v>
      </c>
      <c r="H32" s="103">
        <f>+G32/G46</f>
        <v>0</v>
      </c>
      <c r="J32" s="102">
        <f>+D32-G32</f>
        <v>0</v>
      </c>
      <c r="K32" s="103">
        <v>0</v>
      </c>
    </row>
    <row r="33" spans="1:12" ht="15" hidden="1" customHeight="1" x14ac:dyDescent="0.3">
      <c r="A33" s="108"/>
      <c r="B33" s="101" t="s">
        <v>259</v>
      </c>
      <c r="D33" s="102">
        <v>0</v>
      </c>
      <c r="E33" s="103"/>
      <c r="G33" s="102">
        <v>0</v>
      </c>
      <c r="H33" s="103"/>
      <c r="J33" s="102"/>
      <c r="K33" s="103"/>
    </row>
    <row r="34" spans="1:12" ht="15" hidden="1" customHeight="1" x14ac:dyDescent="0.3">
      <c r="A34" s="108"/>
      <c r="B34" s="101" t="s">
        <v>260</v>
      </c>
      <c r="D34" s="101">
        <v>0</v>
      </c>
      <c r="E34" s="101">
        <f>+D34/D46</f>
        <v>0</v>
      </c>
      <c r="G34" s="101">
        <v>0</v>
      </c>
      <c r="H34" s="101">
        <f>+G34/G46</f>
        <v>0</v>
      </c>
      <c r="J34" s="101">
        <f>+D34-G34</f>
        <v>0</v>
      </c>
      <c r="K34" s="101" t="e">
        <f>+J34/G34</f>
        <v>#DIV/0!</v>
      </c>
    </row>
    <row r="35" spans="1:12" ht="9" hidden="1" customHeight="1" x14ac:dyDescent="0.3">
      <c r="B35" s="104"/>
      <c r="D35" s="105"/>
      <c r="E35" s="106"/>
      <c r="G35" s="105"/>
      <c r="H35" s="106"/>
      <c r="J35" s="105"/>
      <c r="K35" s="106"/>
    </row>
    <row r="36" spans="1:12" hidden="1" x14ac:dyDescent="0.3">
      <c r="A36" s="108"/>
      <c r="B36" s="113" t="s">
        <v>261</v>
      </c>
      <c r="D36" s="101">
        <f>SUM(D32:D35)</f>
        <v>0</v>
      </c>
      <c r="E36" s="101">
        <f>+D36/D46</f>
        <v>0</v>
      </c>
      <c r="G36" s="101">
        <f>SUM(G32:G35)</f>
        <v>0</v>
      </c>
      <c r="H36" s="101">
        <f>+G36/G46</f>
        <v>0</v>
      </c>
      <c r="J36" s="101">
        <f>+D36-G36</f>
        <v>0</v>
      </c>
      <c r="K36" s="101"/>
    </row>
    <row r="37" spans="1:12" ht="9" hidden="1" customHeight="1" x14ac:dyDescent="0.3">
      <c r="B37" s="104"/>
      <c r="D37" s="105"/>
      <c r="E37" s="106"/>
      <c r="G37" s="105"/>
      <c r="H37" s="106"/>
      <c r="J37" s="105"/>
      <c r="K37" s="106"/>
    </row>
    <row r="38" spans="1:12" ht="9" customHeight="1" x14ac:dyDescent="0.3">
      <c r="B38" s="19"/>
      <c r="D38" s="64"/>
      <c r="E38" s="133"/>
      <c r="G38" s="64"/>
      <c r="H38" s="133"/>
      <c r="J38" s="64"/>
      <c r="K38" s="133"/>
    </row>
    <row r="39" spans="1:12" x14ac:dyDescent="0.3">
      <c r="A39" s="108"/>
      <c r="B39" s="19" t="s">
        <v>262</v>
      </c>
      <c r="D39" s="64">
        <v>-8422.7530000000006</v>
      </c>
      <c r="E39" s="133">
        <f>+D39/D46</f>
        <v>-5.5272884649332115</v>
      </c>
      <c r="G39" s="64">
        <v>-7359.0119999999997</v>
      </c>
      <c r="H39" s="133">
        <f>+G39/G46</f>
        <v>-2.953567774818016</v>
      </c>
      <c r="J39" s="64">
        <f>+G39-D39</f>
        <v>1063.7410000000009</v>
      </c>
      <c r="K39" s="133">
        <f>+J39/-G39</f>
        <v>0.14454943136388429</v>
      </c>
    </row>
    <row r="40" spans="1:12" x14ac:dyDescent="0.3">
      <c r="A40" s="108"/>
      <c r="B40" s="19" t="s">
        <v>263</v>
      </c>
      <c r="D40" s="64">
        <v>0</v>
      </c>
      <c r="E40" s="133">
        <f>+D40/D46</f>
        <v>0</v>
      </c>
      <c r="G40" s="64">
        <v>0</v>
      </c>
      <c r="H40" s="133">
        <f>+G40/G46</f>
        <v>0</v>
      </c>
      <c r="J40" s="64">
        <f>+D40-G40</f>
        <v>0</v>
      </c>
      <c r="K40" s="133">
        <v>0</v>
      </c>
    </row>
    <row r="41" spans="1:12" ht="9" customHeight="1" x14ac:dyDescent="0.3">
      <c r="B41" s="19"/>
      <c r="D41" s="64"/>
      <c r="E41" s="133"/>
      <c r="G41" s="64"/>
      <c r="H41" s="133"/>
      <c r="J41" s="64"/>
      <c r="K41" s="133"/>
    </row>
    <row r="42" spans="1:12" x14ac:dyDescent="0.3">
      <c r="A42" s="108"/>
      <c r="B42" s="104" t="s">
        <v>264</v>
      </c>
      <c r="D42" s="105">
        <f>SUM(D39:D40)</f>
        <v>-8422.7530000000006</v>
      </c>
      <c r="E42" s="106">
        <f>+D42/D46</f>
        <v>-5.5272884649332115</v>
      </c>
      <c r="G42" s="105">
        <f>SUM(G39:G40)</f>
        <v>-7359.0119999999997</v>
      </c>
      <c r="H42" s="106">
        <f>+G42/G46</f>
        <v>-2.953567774818016</v>
      </c>
      <c r="J42" s="105">
        <f>-G42+D42</f>
        <v>-1063.7410000000009</v>
      </c>
      <c r="K42" s="106">
        <f>+J42/-G42</f>
        <v>-0.14454943136388429</v>
      </c>
    </row>
    <row r="43" spans="1:12" x14ac:dyDescent="0.3">
      <c r="B43" s="19"/>
      <c r="D43" s="64"/>
      <c r="E43" s="133"/>
      <c r="G43" s="64"/>
      <c r="H43" s="133"/>
      <c r="J43" s="64"/>
      <c r="K43" s="133"/>
    </row>
    <row r="44" spans="1:12" x14ac:dyDescent="0.3">
      <c r="A44" s="108" t="s">
        <v>29</v>
      </c>
      <c r="B44" s="104" t="s">
        <v>265</v>
      </c>
      <c r="D44" s="105">
        <f>+D36+D42</f>
        <v>-8422.7530000000006</v>
      </c>
      <c r="E44" s="106">
        <f>+D44/D46</f>
        <v>-5.5272884649332115</v>
      </c>
      <c r="G44" s="105">
        <f>+G36+G42</f>
        <v>-7359.0119999999997</v>
      </c>
      <c r="H44" s="106">
        <f>+G44/G46</f>
        <v>-2.953567774818016</v>
      </c>
      <c r="J44" s="105">
        <f>+D44-G44</f>
        <v>-1063.7410000000009</v>
      </c>
      <c r="K44" s="106">
        <f>+J44/G44</f>
        <v>0.14454943136388429</v>
      </c>
    </row>
    <row r="45" spans="1:12" x14ac:dyDescent="0.3">
      <c r="B45" s="19"/>
      <c r="D45" s="64"/>
      <c r="E45" s="133"/>
      <c r="G45" s="64"/>
      <c r="H45" s="133"/>
      <c r="J45" s="64"/>
      <c r="K45" s="133"/>
    </row>
    <row r="46" spans="1:12" x14ac:dyDescent="0.3">
      <c r="A46" s="108" t="s">
        <v>29</v>
      </c>
      <c r="B46" s="109" t="s">
        <v>266</v>
      </c>
      <c r="C46" s="110"/>
      <c r="D46" s="111">
        <f>+D30+D44</f>
        <v>1523.8489999999983</v>
      </c>
      <c r="E46" s="112">
        <f>+D46/D46</f>
        <v>1</v>
      </c>
      <c r="F46" s="110"/>
      <c r="G46" s="111">
        <f>+G30+G44</f>
        <v>2491.567</v>
      </c>
      <c r="H46" s="112">
        <f>+G46/G46</f>
        <v>1</v>
      </c>
      <c r="I46" s="110"/>
      <c r="J46" s="111">
        <f>+D46-G46</f>
        <v>-967.71800000000167</v>
      </c>
      <c r="K46" s="112">
        <f>+J46/G46</f>
        <v>-0.38839734191374409</v>
      </c>
      <c r="L46" s="110"/>
    </row>
    <row r="47" spans="1:12" x14ac:dyDescent="0.3">
      <c r="B47" s="114"/>
      <c r="D47" s="115"/>
      <c r="E47" s="116"/>
      <c r="G47" s="116"/>
      <c r="J47" s="116"/>
      <c r="K47" s="116"/>
    </row>
    <row r="48" spans="1:12" x14ac:dyDescent="0.3">
      <c r="D48" s="117"/>
      <c r="E48" s="117"/>
      <c r="G48" s="117"/>
      <c r="J48" s="117"/>
      <c r="K48" s="117"/>
    </row>
    <row r="49" spans="4:11" x14ac:dyDescent="0.3">
      <c r="D49" s="117"/>
      <c r="E49" s="117"/>
      <c r="G49" s="117"/>
      <c r="J49" s="117"/>
      <c r="K49" s="117"/>
    </row>
    <row r="50" spans="4:11" x14ac:dyDescent="0.3">
      <c r="G50" s="118"/>
    </row>
    <row r="52" spans="4:11" x14ac:dyDescent="0.3">
      <c r="G52" s="119"/>
    </row>
  </sheetData>
  <mergeCells count="3">
    <mergeCell ref="D2:E2"/>
    <mergeCell ref="G2:H2"/>
    <mergeCell ref="J2:K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showGridLines="0" zoomScale="150" zoomScaleNormal="150" workbookViewId="0">
      <selection activeCell="G28" sqref="G28"/>
    </sheetView>
  </sheetViews>
  <sheetFormatPr defaultColWidth="11.44140625" defaultRowHeight="14.4" x14ac:dyDescent="0.3"/>
  <cols>
    <col min="1" max="1" width="2.88671875" style="120" bestFit="1" customWidth="1"/>
    <col min="2" max="2" width="35.109375" style="100" bestFit="1" customWidth="1"/>
    <col min="3" max="3" width="2.33203125" style="100" customWidth="1"/>
    <col min="4" max="5" width="7.44140625" style="100" bestFit="1" customWidth="1"/>
    <col min="6" max="6" width="2.33203125" style="100" customWidth="1"/>
    <col min="7" max="7" width="7.5546875" style="100" bestFit="1" customWidth="1"/>
    <col min="8" max="8" width="7.44140625" style="100" bestFit="1" customWidth="1"/>
    <col min="9" max="9" width="2.33203125" style="100" customWidth="1"/>
    <col min="10" max="10" width="7.33203125" style="100" bestFit="1" customWidth="1"/>
    <col min="11" max="11" width="8" style="100" bestFit="1" customWidth="1"/>
    <col min="12" max="12" width="9.33203125" style="100" bestFit="1" customWidth="1"/>
    <col min="13" max="16384" width="11.44140625" style="100"/>
  </cols>
  <sheetData>
    <row r="2" spans="1:13" ht="18" customHeight="1" x14ac:dyDescent="0.3">
      <c r="B2" s="99" t="s">
        <v>267</v>
      </c>
      <c r="D2" s="144">
        <f>+[5]Dati!B3</f>
        <v>2021</v>
      </c>
      <c r="E2" s="145"/>
      <c r="G2" s="144">
        <f>+[5]Dati!B4</f>
        <v>2020</v>
      </c>
      <c r="H2" s="145"/>
      <c r="J2" s="145" t="s">
        <v>243</v>
      </c>
      <c r="K2" s="145"/>
    </row>
    <row r="3" spans="1:13" ht="7.5" customHeight="1" x14ac:dyDescent="0.3">
      <c r="B3" s="19"/>
      <c r="D3" s="64"/>
      <c r="E3" s="64"/>
      <c r="G3" s="64"/>
      <c r="H3" s="64"/>
      <c r="J3" s="64"/>
      <c r="K3" s="64"/>
    </row>
    <row r="4" spans="1:13" x14ac:dyDescent="0.3">
      <c r="A4" s="121"/>
      <c r="B4" s="19" t="s">
        <v>268</v>
      </c>
      <c r="C4" s="122"/>
      <c r="D4" s="64">
        <v>17211.812999999998</v>
      </c>
      <c r="E4" s="133">
        <f>+D4/D7</f>
        <v>0.98732666526853141</v>
      </c>
      <c r="F4" s="122"/>
      <c r="G4" s="64">
        <v>16076.531999999999</v>
      </c>
      <c r="H4" s="133">
        <f>+G4/G7</f>
        <v>1.0006799618165712</v>
      </c>
      <c r="I4" s="122"/>
      <c r="J4" s="64">
        <f>+D4-G4</f>
        <v>1135.280999999999</v>
      </c>
      <c r="K4" s="133">
        <f>+J4/G4</f>
        <v>7.06172823840365E-2</v>
      </c>
      <c r="L4" s="122"/>
    </row>
    <row r="5" spans="1:13" x14ac:dyDescent="0.3">
      <c r="A5" s="121"/>
      <c r="B5" s="19" t="s">
        <v>269</v>
      </c>
      <c r="C5" s="122"/>
      <c r="D5" s="64">
        <v>220.93100000000001</v>
      </c>
      <c r="E5" s="133">
        <f>+D5/D7</f>
        <v>1.2673334731468554E-2</v>
      </c>
      <c r="F5" s="122"/>
      <c r="G5" s="64">
        <v>-10.923999999999999</v>
      </c>
      <c r="H5" s="133">
        <f>+G5/G7</f>
        <v>-6.7996181657115008E-4</v>
      </c>
      <c r="I5" s="122"/>
      <c r="J5" s="64">
        <f>+D5-G5</f>
        <v>231.85500000000002</v>
      </c>
      <c r="K5" s="134" t="s">
        <v>270</v>
      </c>
      <c r="L5" s="122"/>
    </row>
    <row r="6" spans="1:13" ht="7.5" customHeight="1" x14ac:dyDescent="0.3">
      <c r="A6" s="121"/>
      <c r="B6" s="19"/>
      <c r="D6" s="64"/>
      <c r="E6" s="64"/>
      <c r="G6" s="64"/>
      <c r="H6" s="64"/>
      <c r="J6" s="64"/>
      <c r="K6" s="64"/>
    </row>
    <row r="7" spans="1:13" x14ac:dyDescent="0.3">
      <c r="A7" s="121" t="s">
        <v>2</v>
      </c>
      <c r="B7" s="104" t="s">
        <v>271</v>
      </c>
      <c r="D7" s="105">
        <f>SUM(D4:D5)</f>
        <v>17432.743999999999</v>
      </c>
      <c r="E7" s="106">
        <f>+D7/D7</f>
        <v>1</v>
      </c>
      <c r="G7" s="105">
        <f>SUM(G4:G5)</f>
        <v>16065.607999999998</v>
      </c>
      <c r="H7" s="106">
        <f>+G7/G7</f>
        <v>1</v>
      </c>
      <c r="J7" s="105">
        <f>+D7-G7</f>
        <v>1367.1360000000004</v>
      </c>
      <c r="K7" s="106">
        <f>+J7/G7</f>
        <v>8.5097059507489581E-2</v>
      </c>
    </row>
    <row r="8" spans="1:13" ht="7.5" customHeight="1" x14ac:dyDescent="0.3">
      <c r="A8" s="121"/>
      <c r="B8" s="19"/>
      <c r="D8" s="64"/>
      <c r="E8" s="133"/>
      <c r="G8" s="64"/>
      <c r="H8" s="133"/>
      <c r="J8" s="64"/>
      <c r="K8" s="133"/>
    </row>
    <row r="9" spans="1:13" x14ac:dyDescent="0.3">
      <c r="A9" s="121"/>
      <c r="B9" s="19" t="s">
        <v>272</v>
      </c>
      <c r="D9" s="64">
        <v>-9459.8580000000002</v>
      </c>
      <c r="E9" s="133">
        <f>+D9/D7</f>
        <v>-0.54264882223934463</v>
      </c>
      <c r="G9" s="64">
        <v>-8502.3269999999993</v>
      </c>
      <c r="H9" s="133">
        <f>+G9/G7</f>
        <v>-0.52922534895660345</v>
      </c>
      <c r="J9" s="64">
        <f>-D9+G9</f>
        <v>957.53100000000086</v>
      </c>
      <c r="K9" s="133">
        <f>+J9/-G9</f>
        <v>0.11261987453552433</v>
      </c>
    </row>
    <row r="10" spans="1:13" x14ac:dyDescent="0.3">
      <c r="A10" s="121"/>
      <c r="B10" s="19" t="s">
        <v>273</v>
      </c>
      <c r="D10" s="64">
        <v>62.343000000000004</v>
      </c>
      <c r="E10" s="133">
        <f>+D10/D7</f>
        <v>3.5762011993063173E-3</v>
      </c>
      <c r="G10" s="64">
        <v>-79.784000000000006</v>
      </c>
      <c r="H10" s="133">
        <f>+G10/G7</f>
        <v>-4.9661363578645768E-3</v>
      </c>
      <c r="J10" s="64">
        <f>-D10+G10</f>
        <v>-142.12700000000001</v>
      </c>
      <c r="K10" s="133">
        <f>+J10/-G10</f>
        <v>-1.7813972726361176</v>
      </c>
    </row>
    <row r="11" spans="1:13" ht="7.5" customHeight="1" x14ac:dyDescent="0.3">
      <c r="A11" s="121"/>
      <c r="B11" s="19"/>
      <c r="D11" s="64"/>
      <c r="E11" s="133"/>
      <c r="G11" s="64"/>
      <c r="H11" s="133"/>
      <c r="J11" s="64"/>
      <c r="K11" s="133"/>
    </row>
    <row r="12" spans="1:13" x14ac:dyDescent="0.3">
      <c r="A12" s="121" t="s">
        <v>5</v>
      </c>
      <c r="B12" s="104" t="s">
        <v>274</v>
      </c>
      <c r="C12" s="123"/>
      <c r="D12" s="105">
        <f>+D7+D9+D10</f>
        <v>8035.2289999999985</v>
      </c>
      <c r="E12" s="106">
        <f>+D12/D7</f>
        <v>0.46092737895996172</v>
      </c>
      <c r="F12" s="123"/>
      <c r="G12" s="105">
        <f>+G7+G9+G10</f>
        <v>7483.4969999999994</v>
      </c>
      <c r="H12" s="106">
        <f>+G12/G7</f>
        <v>0.46580851468553197</v>
      </c>
      <c r="I12" s="123"/>
      <c r="J12" s="105">
        <f>+D12-G12</f>
        <v>551.73199999999906</v>
      </c>
      <c r="K12" s="106">
        <f>+J12/G12</f>
        <v>7.3726494445043422E-2</v>
      </c>
      <c r="L12" s="123"/>
      <c r="M12" s="110"/>
    </row>
    <row r="13" spans="1:13" ht="7.5" customHeight="1" x14ac:dyDescent="0.3">
      <c r="A13" s="121"/>
      <c r="B13" s="19"/>
      <c r="D13" s="64"/>
      <c r="E13" s="133"/>
      <c r="G13" s="64"/>
      <c r="H13" s="133"/>
      <c r="J13" s="64"/>
      <c r="K13" s="133"/>
    </row>
    <row r="14" spans="1:13" x14ac:dyDescent="0.3">
      <c r="A14" s="121"/>
      <c r="B14" s="19" t="s">
        <v>275</v>
      </c>
      <c r="D14" s="64">
        <v>-7210.87</v>
      </c>
      <c r="E14" s="133">
        <f>+D14/D7</f>
        <v>-0.41363941327882747</v>
      </c>
      <c r="G14" s="64">
        <v>-6882.9880000000003</v>
      </c>
      <c r="H14" s="133">
        <f>+G14/G7</f>
        <v>-0.42842997289613943</v>
      </c>
      <c r="J14" s="64">
        <f>-D14+G14</f>
        <v>327.88199999999961</v>
      </c>
      <c r="K14" s="133">
        <f>+J14/-G14</f>
        <v>4.7636578764920057E-2</v>
      </c>
    </row>
    <row r="15" spans="1:13" ht="7.5" customHeight="1" x14ac:dyDescent="0.3">
      <c r="A15" s="121"/>
      <c r="B15" s="19"/>
      <c r="D15" s="64"/>
      <c r="E15" s="133"/>
      <c r="G15" s="64"/>
      <c r="H15" s="133"/>
      <c r="J15" s="64"/>
      <c r="K15" s="133"/>
    </row>
    <row r="16" spans="1:13" x14ac:dyDescent="0.3">
      <c r="A16" s="121" t="s">
        <v>40</v>
      </c>
      <c r="B16" s="104" t="s">
        <v>276</v>
      </c>
      <c r="D16" s="105">
        <f>SUM(D12:D14)</f>
        <v>824.35899999999856</v>
      </c>
      <c r="E16" s="106">
        <f>+D16/D7</f>
        <v>4.7287965681134227E-2</v>
      </c>
      <c r="G16" s="105">
        <f>SUM(G12:G14)</f>
        <v>600.50899999999911</v>
      </c>
      <c r="H16" s="106">
        <f>+G16/G7</f>
        <v>3.7378541789392546E-2</v>
      </c>
      <c r="J16" s="105">
        <f>+D16-G16</f>
        <v>223.84999999999945</v>
      </c>
      <c r="K16" s="106">
        <f>+J16/G16</f>
        <v>0.37276710257464885</v>
      </c>
    </row>
    <row r="17" spans="1:11" ht="7.5" customHeight="1" x14ac:dyDescent="0.3">
      <c r="A17" s="121"/>
      <c r="B17" s="19"/>
      <c r="D17" s="64"/>
      <c r="E17" s="133"/>
      <c r="G17" s="64"/>
      <c r="H17" s="133"/>
      <c r="J17" s="64"/>
      <c r="K17" s="133"/>
    </row>
    <row r="18" spans="1:11" x14ac:dyDescent="0.3">
      <c r="A18" s="121"/>
      <c r="B18" s="19" t="s">
        <v>277</v>
      </c>
      <c r="D18" s="64">
        <v>-384.87099999999998</v>
      </c>
      <c r="E18" s="133">
        <f>+D18/D7</f>
        <v>-2.2077476729997297E-2</v>
      </c>
      <c r="G18" s="64">
        <v>-357.49</v>
      </c>
      <c r="H18" s="133">
        <f>+G18/G7</f>
        <v>-2.2251881161298101E-2</v>
      </c>
      <c r="J18" s="64">
        <f>-D18+G18</f>
        <v>27.380999999999972</v>
      </c>
      <c r="K18" s="133">
        <f>+J18/-G18</f>
        <v>7.6592352233628827E-2</v>
      </c>
    </row>
    <row r="19" spans="1:11" x14ac:dyDescent="0.3">
      <c r="A19" s="121"/>
      <c r="B19" s="19" t="s">
        <v>278</v>
      </c>
      <c r="D19" s="64">
        <v>-132.24199999999999</v>
      </c>
      <c r="E19" s="133">
        <f>+D19/D7</f>
        <v>-7.5858396130867294E-3</v>
      </c>
      <c r="G19" s="64">
        <v>0</v>
      </c>
      <c r="H19" s="133">
        <f>+G19/G7</f>
        <v>0</v>
      </c>
      <c r="J19" s="64">
        <f>-D19+G19</f>
        <v>132.24199999999999</v>
      </c>
      <c r="K19" s="133" t="s">
        <v>270</v>
      </c>
    </row>
    <row r="20" spans="1:11" x14ac:dyDescent="0.3">
      <c r="A20" s="121"/>
      <c r="B20" s="19" t="s">
        <v>279</v>
      </c>
      <c r="D20" s="64">
        <v>-220</v>
      </c>
      <c r="E20" s="133">
        <f>+D20/D7</f>
        <v>-1.2619929484423108E-2</v>
      </c>
      <c r="G20" s="64">
        <v>-95</v>
      </c>
      <c r="H20" s="133">
        <f>+G20/G7</f>
        <v>-5.9132527072738245E-3</v>
      </c>
      <c r="J20" s="64">
        <f>-D20+G20</f>
        <v>125</v>
      </c>
      <c r="K20" s="133" t="s">
        <v>270</v>
      </c>
    </row>
    <row r="21" spans="1:11" ht="7.5" customHeight="1" x14ac:dyDescent="0.3">
      <c r="A21" s="121"/>
      <c r="B21" s="19"/>
      <c r="D21" s="64"/>
      <c r="E21" s="133"/>
      <c r="G21" s="64"/>
      <c r="H21" s="133"/>
      <c r="J21" s="64"/>
      <c r="K21" s="133"/>
    </row>
    <row r="22" spans="1:11" x14ac:dyDescent="0.3">
      <c r="A22" s="121" t="s">
        <v>76</v>
      </c>
      <c r="B22" s="104" t="s">
        <v>280</v>
      </c>
      <c r="D22" s="105">
        <f>SUM(D16:D21)</f>
        <v>87.245999999998617</v>
      </c>
      <c r="E22" s="106">
        <f>+D22/D7</f>
        <v>5.0047198536270956E-3</v>
      </c>
      <c r="G22" s="105">
        <f>SUM(G16:G21)</f>
        <v>148.0189999999991</v>
      </c>
      <c r="H22" s="106">
        <f>+G22/G7</f>
        <v>9.2134079208206193E-3</v>
      </c>
      <c r="J22" s="105">
        <f>+D22-G22</f>
        <v>-60.773000000000479</v>
      </c>
      <c r="K22" s="106">
        <f>+J22/G22</f>
        <v>-0.41057566933975265</v>
      </c>
    </row>
    <row r="23" spans="1:11" ht="7.5" customHeight="1" x14ac:dyDescent="0.3">
      <c r="A23" s="121"/>
      <c r="B23" s="19"/>
      <c r="D23" s="64"/>
      <c r="E23" s="133"/>
      <c r="G23" s="64"/>
      <c r="H23" s="133"/>
      <c r="J23" s="64"/>
      <c r="K23" s="133"/>
    </row>
    <row r="24" spans="1:11" x14ac:dyDescent="0.3">
      <c r="A24" s="121" t="s">
        <v>29</v>
      </c>
      <c r="B24" s="19" t="s">
        <v>281</v>
      </c>
      <c r="D24" s="64">
        <v>-2.9420000000000002</v>
      </c>
      <c r="E24" s="133">
        <f>+D24/D7</f>
        <v>-1.6876287519623992E-4</v>
      </c>
      <c r="G24" s="64">
        <v>-3.5510000000000002</v>
      </c>
      <c r="H24" s="133">
        <f>+G24/G7</f>
        <v>-2.210311617213616E-4</v>
      </c>
      <c r="J24" s="64">
        <f>+G24-D24</f>
        <v>-0.60899999999999999</v>
      </c>
      <c r="K24" s="133">
        <f>+J24/-G24</f>
        <v>-0.17150098563784849</v>
      </c>
    </row>
    <row r="25" spans="1:11" ht="7.5" customHeight="1" x14ac:dyDescent="0.3">
      <c r="A25" s="121"/>
      <c r="B25" s="19"/>
      <c r="D25" s="64"/>
      <c r="E25" s="133"/>
      <c r="G25" s="64"/>
      <c r="H25" s="133"/>
      <c r="J25" s="64"/>
      <c r="K25" s="133"/>
    </row>
    <row r="26" spans="1:11" x14ac:dyDescent="0.3">
      <c r="A26" s="121" t="s">
        <v>123</v>
      </c>
      <c r="B26" s="104" t="s">
        <v>179</v>
      </c>
      <c r="D26" s="105">
        <f>SUM(D22:D24)</f>
        <v>84.303999999998609</v>
      </c>
      <c r="E26" s="106">
        <f>+D26/D7</f>
        <v>4.8359569784308552E-3</v>
      </c>
      <c r="G26" s="105">
        <f>SUM(G22:G24)</f>
        <v>144.46799999999911</v>
      </c>
      <c r="H26" s="106">
        <f>+G26/G7</f>
        <v>8.992376759099259E-3</v>
      </c>
      <c r="J26" s="105">
        <f>+D26-G26</f>
        <v>-60.164000000000499</v>
      </c>
      <c r="K26" s="106">
        <f>+J26/G26</f>
        <v>-0.41645208627516733</v>
      </c>
    </row>
    <row r="27" spans="1:11" ht="7.5" customHeight="1" x14ac:dyDescent="0.3">
      <c r="A27" s="121"/>
      <c r="B27" s="19"/>
      <c r="D27" s="64"/>
      <c r="E27" s="133"/>
      <c r="G27" s="64"/>
      <c r="H27" s="133"/>
      <c r="J27" s="64"/>
      <c r="K27" s="133"/>
    </row>
    <row r="28" spans="1:11" x14ac:dyDescent="0.3">
      <c r="A28" s="121" t="s">
        <v>29</v>
      </c>
      <c r="B28" s="19" t="s">
        <v>282</v>
      </c>
      <c r="D28" s="64">
        <v>11.718999999999999</v>
      </c>
      <c r="E28" s="133">
        <f>+D28/D7</f>
        <v>6.7224069830888354E-4</v>
      </c>
      <c r="G28" s="64">
        <v>-6.7729999999999997</v>
      </c>
      <c r="H28" s="133">
        <f>+G28/G7</f>
        <v>-4.215837956459538E-4</v>
      </c>
      <c r="J28" s="64">
        <f>-D28+G28</f>
        <v>-18.491999999999997</v>
      </c>
      <c r="K28" s="133">
        <f>+J28/-G28</f>
        <v>-2.7302524730547759</v>
      </c>
    </row>
    <row r="29" spans="1:11" ht="7.5" customHeight="1" x14ac:dyDescent="0.3">
      <c r="A29" s="124"/>
      <c r="B29" s="19"/>
      <c r="D29" s="64"/>
      <c r="E29" s="133"/>
      <c r="G29" s="64"/>
      <c r="H29" s="133"/>
      <c r="J29" s="64"/>
      <c r="K29" s="133"/>
    </row>
    <row r="30" spans="1:11" ht="14.25" customHeight="1" x14ac:dyDescent="0.3">
      <c r="A30" s="121" t="s">
        <v>283</v>
      </c>
      <c r="B30" s="125" t="s">
        <v>284</v>
      </c>
      <c r="D30" s="126">
        <f>+D26+D28</f>
        <v>96.022999999998603</v>
      </c>
      <c r="E30" s="127">
        <f>+D30/D7</f>
        <v>5.5081976767397383E-3</v>
      </c>
      <c r="G30" s="126">
        <f>+G26+G28</f>
        <v>137.69499999999911</v>
      </c>
      <c r="H30" s="127">
        <f>+G30/G7</f>
        <v>8.5707929634533057E-3</v>
      </c>
      <c r="J30" s="126">
        <f>+D30-G30</f>
        <v>-41.672000000000509</v>
      </c>
      <c r="K30" s="127">
        <f>+J30/G30</f>
        <v>-0.30263989251607376</v>
      </c>
    </row>
    <row r="31" spans="1:11" x14ac:dyDescent="0.3">
      <c r="A31" s="124"/>
      <c r="B31" s="114"/>
      <c r="D31" s="128"/>
      <c r="E31" s="128"/>
      <c r="G31" s="128"/>
      <c r="H31" s="128"/>
      <c r="J31" s="129"/>
      <c r="K31" s="129"/>
    </row>
    <row r="32" spans="1:11" ht="14.25" customHeight="1" x14ac:dyDescent="0.3">
      <c r="A32" s="124"/>
      <c r="B32" s="130"/>
      <c r="D32" s="131"/>
      <c r="E32" s="114"/>
      <c r="G32" s="131"/>
      <c r="H32" s="128"/>
      <c r="J32" s="132" t="s">
        <v>29</v>
      </c>
      <c r="K32" s="129"/>
    </row>
    <row r="33" spans="2:11" ht="14.25" customHeight="1" x14ac:dyDescent="0.3">
      <c r="B33" s="129"/>
      <c r="D33" s="129"/>
      <c r="E33" s="129"/>
      <c r="G33" s="129"/>
      <c r="H33" s="129"/>
      <c r="J33" s="129"/>
      <c r="K33" s="129"/>
    </row>
    <row r="34" spans="2:11" x14ac:dyDescent="0.3">
      <c r="B34" s="129"/>
      <c r="D34" s="129"/>
      <c r="E34" s="129"/>
      <c r="G34" s="129"/>
      <c r="H34" s="129"/>
      <c r="J34" s="129"/>
      <c r="K34" s="129"/>
    </row>
  </sheetData>
  <mergeCells count="3">
    <mergeCell ref="D2:E2"/>
    <mergeCell ref="G2:H2"/>
    <mergeCell ref="J2:K2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Attivo</vt:lpstr>
      <vt:lpstr>Passivo</vt:lpstr>
      <vt:lpstr>CE</vt:lpstr>
      <vt:lpstr>RF</vt:lpstr>
      <vt:lpstr>Tavola SP</vt:lpstr>
      <vt:lpstr>Tavola CE</vt:lpstr>
      <vt:lpstr>Attivo!Area_stampa</vt:lpstr>
      <vt:lpstr>CE!Area_stampa</vt:lpstr>
      <vt:lpstr>Passivo!Area_stampa</vt:lpstr>
      <vt:lpstr>RF!Area_stampa</vt:lpstr>
      <vt:lpstr>'Tavola CE'!Area_stampa</vt:lpstr>
      <vt:lpstr>'Tavola SP'!Area_stampa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Giorgia Stile</cp:lastModifiedBy>
  <dcterms:created xsi:type="dcterms:W3CDTF">2022-09-01T13:42:48Z</dcterms:created>
  <dcterms:modified xsi:type="dcterms:W3CDTF">2022-09-09T10:11:33Z</dcterms:modified>
</cp:coreProperties>
</file>